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tthew.santos\Downloads\"/>
    </mc:Choice>
  </mc:AlternateContent>
  <xr:revisionPtr revIDLastSave="0" documentId="13_ncr:1_{B271CECB-B1CF-43D9-B761-75333C50AFC7}" xr6:coauthVersionLast="47" xr6:coauthVersionMax="47" xr10:uidLastSave="{00000000-0000-0000-0000-000000000000}"/>
  <bookViews>
    <workbookView xWindow="-120" yWindow="-120" windowWidth="29040" windowHeight="15720" firstSheet="1" activeTab="2" xr2:uid="{546A5ED2-D11B-4B92-B7C5-E21668D5A7AF}"/>
  </bookViews>
  <sheets>
    <sheet name="Sheet1" sheetId="1" state="hidden" r:id="rId1"/>
    <sheet name="Guam Inflation Calculator By CY" sheetId="3" r:id="rId2"/>
    <sheet name="Guam Inflation Calculator By FY" sheetId="2" r:id="rId3"/>
  </sheets>
  <definedNames>
    <definedName name="_xlnm._FilterDatabase" localSheetId="0" hidden="1">Sheet1!$A$7:$I$58</definedName>
    <definedName name="BaseIndex" localSheetId="1">'Guam Inflation Calculator By CY'!$D$7</definedName>
    <definedName name="BaseIndex">'Guam Inflation Calculator By FY'!$D$7</definedName>
    <definedName name="BaseIndex1" localSheetId="1">'Guam Inflation Calculator By CY'!#REF!</definedName>
    <definedName name="BaseIndex1">'Guam Inflation Calculator By FY'!#REF!</definedName>
    <definedName name="BaseValue" localSheetId="1">'Guam Inflation Calculator By CY'!$C$5</definedName>
    <definedName name="BaseValue">'Guam Inflation Calculator By FY'!$C$5</definedName>
    <definedName name="BaseYear" localSheetId="1">'Guam Inflation Calculator By CY'!$C$7</definedName>
    <definedName name="BaseYear">'Guam Inflation Calculator By FY'!$C$7</definedName>
    <definedName name="CalculationIndex" localSheetId="1">'Guam Inflation Calculator By CY'!$D$8</definedName>
    <definedName name="CalculationIndex">'Guam Inflation Calculator By FY'!$D$8</definedName>
    <definedName name="CalculationYear" localSheetId="1">'Guam Inflation Calculator By CY'!$D$11</definedName>
    <definedName name="CalculationYear">'Guam Inflation Calculator By FY'!$D$11</definedName>
    <definedName name="CY" localSheetId="1">'Guam Inflation Calculator By CY'!$C$8</definedName>
    <definedName name="CY">'Guam Inflation Calculator By FY'!$C$8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2" l="1"/>
  <c r="F39" i="3"/>
  <c r="D8" i="2"/>
  <c r="F37" i="2"/>
  <c r="F38" i="3"/>
  <c r="F37" i="3" l="1"/>
  <c r="F36" i="3"/>
  <c r="F35" i="3"/>
  <c r="F34" i="3"/>
  <c r="D7" i="3" s="1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D8" i="3" a="1"/>
  <c r="D8" i="3" s="1"/>
  <c r="F20" i="2"/>
  <c r="F19" i="2"/>
  <c r="F18" i="2"/>
  <c r="F17" i="2"/>
  <c r="F16" i="2"/>
  <c r="F15" i="2"/>
  <c r="F14" i="2"/>
  <c r="B70" i="1"/>
  <c r="B69" i="1"/>
  <c r="B68" i="1"/>
  <c r="B67" i="1"/>
  <c r="B66" i="1"/>
  <c r="B65" i="1"/>
  <c r="C10" i="3" l="1" a="1"/>
  <c r="C10" i="3" s="1"/>
  <c r="F36" i="2"/>
  <c r="F22" i="2"/>
  <c r="D7" i="2" s="1"/>
  <c r="C10" i="2" s="1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21" i="2"/>
  <c r="B10" i="1"/>
  <c r="G56" i="1"/>
  <c r="G54" i="1"/>
  <c r="G52" i="1"/>
  <c r="G50" i="1"/>
  <c r="H52" i="1" s="1"/>
  <c r="G48" i="1"/>
  <c r="G46" i="1"/>
  <c r="G44" i="1"/>
  <c r="H44" i="1" s="1"/>
  <c r="G42" i="1"/>
  <c r="G40" i="1"/>
  <c r="G38" i="1"/>
  <c r="H40" i="1" s="1"/>
  <c r="G36" i="1"/>
  <c r="G34" i="1"/>
  <c r="G32" i="1"/>
  <c r="G30" i="1"/>
  <c r="G28" i="1"/>
  <c r="G26" i="1"/>
  <c r="H28" i="1" s="1"/>
  <c r="G24" i="1"/>
  <c r="G22" i="1"/>
  <c r="G20" i="1"/>
  <c r="G18" i="1"/>
  <c r="G16" i="1"/>
  <c r="G14" i="1"/>
  <c r="H16" i="1" s="1"/>
  <c r="G12" i="1"/>
  <c r="H12" i="1" s="1"/>
  <c r="G10" i="1"/>
  <c r="D8" i="1"/>
  <c r="C8" i="1"/>
  <c r="G8" i="1" s="1"/>
  <c r="H56" i="1" l="1"/>
  <c r="H32" i="1"/>
  <c r="H46" i="1"/>
  <c r="H24" i="1"/>
  <c r="H30" i="1"/>
  <c r="H54" i="1"/>
  <c r="H48" i="1"/>
  <c r="H42" i="1"/>
  <c r="H20" i="1"/>
  <c r="H14" i="1"/>
  <c r="H22" i="1"/>
  <c r="H34" i="1"/>
  <c r="H50" i="1"/>
  <c r="H36" i="1"/>
  <c r="H10" i="1"/>
  <c r="H26" i="1"/>
  <c r="H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<sst xmlns="http://schemas.openxmlformats.org/spreadsheetml/2006/main" count="37" uniqueCount="23">
  <si>
    <r>
      <t>Rebased Indexes</t>
    </r>
    <r>
      <rPr>
        <b/>
        <vertAlign val="superscript"/>
        <sz val="9"/>
        <rFont val="Aptos Narrow"/>
        <family val="2"/>
        <scheme val="minor"/>
      </rPr>
      <t>2</t>
    </r>
    <r>
      <rPr>
        <b/>
        <sz val="9"/>
        <rFont val="Aptos Narrow"/>
        <family val="2"/>
        <scheme val="minor"/>
      </rPr>
      <t>, Average Annual Percent Change</t>
    </r>
  </si>
  <si>
    <t>Average</t>
  </si>
  <si>
    <t>Calendar</t>
  </si>
  <si>
    <t>1st Qtr.</t>
  </si>
  <si>
    <t>2nd Qtr.</t>
  </si>
  <si>
    <t>3rd Qtr.</t>
  </si>
  <si>
    <t>4th Qtr.</t>
  </si>
  <si>
    <t>Annual</t>
  </si>
  <si>
    <t>Year</t>
  </si>
  <si>
    <t>Percent</t>
  </si>
  <si>
    <t>Change</t>
  </si>
  <si>
    <t>FOOTNOTE: "2" See page (i) Example II, for the discussion on rebasing indexes.</t>
  </si>
  <si>
    <t>SOURCE:  Cost of Living Section, Business and Economic Statistics Program, Bureau of Statistics and Plans, Government of Guam</t>
  </si>
  <si>
    <t>Q1</t>
  </si>
  <si>
    <t>Q2</t>
  </si>
  <si>
    <t>Q3</t>
  </si>
  <si>
    <t>Q4</t>
  </si>
  <si>
    <t>Base Value</t>
  </si>
  <si>
    <t>Base Year</t>
  </si>
  <si>
    <t>Calculation Year</t>
  </si>
  <si>
    <t>Calculated Value</t>
  </si>
  <si>
    <t>Inflation Calculator For Guam CY 1996 -Q1 FY 2025</t>
  </si>
  <si>
    <t>Inflation Calculator For Guam FY 1997 -Q2 FY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</si>
</sst>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0.0"/>
    <numFmt numFmtId="165" formatCode="0.0%"/>
    <numFmt numFmtId="166" formatCode="#,##0.0_);[Red]\(#,##0.0\)"/>
    <numFmt numFmtId="167" formatCode="&quot;$&quot;#,##0.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name val="Aptos Narrow"/>
      <family val="2"/>
      <scheme val="minor"/>
    </font>
    <font>
      <b/>
      <vertAlign val="superscript"/>
      <sz val="9"/>
      <name val="Aptos Narrow"/>
      <family val="2"/>
      <scheme val="minor"/>
    </font>
    <font>
      <sz val="9"/>
      <name val="Aptos Narrow"/>
      <family val="2"/>
      <scheme val="minor"/>
    </font>
    <font>
      <i/>
      <sz val="9"/>
      <name val="Aptos Narrow"/>
      <family val="2"/>
      <scheme val="minor"/>
    </font>
    <font>
      <sz val="8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name val="Aptos Narrow"/>
      <family val="2"/>
      <scheme val="minor"/>
    </font>
    <font>
      <sz val="16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vertical="center"/>
    </xf>
    <xf numFmtId="164" fontId="4" fillId="0" borderId="0" xfId="0" applyNumberFormat="1" applyFont="1" applyAlignment="1">
      <alignment vertical="center"/>
    </xf>
    <xf numFmtId="165" fontId="4" fillId="0" borderId="0" xfId="2" applyNumberFormat="1" applyFont="1" applyFill="1" applyAlignment="1">
      <alignment horizontal="center" vertical="center"/>
    </xf>
    <xf numFmtId="9" fontId="4" fillId="0" borderId="0" xfId="2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166" fontId="4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/>
    </xf>
    <xf numFmtId="10" fontId="5" fillId="0" borderId="0" xfId="0" applyNumberFormat="1" applyFont="1" applyAlignment="1">
      <alignment horizontal="right" vertical="center"/>
    </xf>
    <xf numFmtId="0" fontId="4" fillId="0" borderId="0" xfId="0" applyFont="1"/>
    <xf numFmtId="164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/>
    </xf>
    <xf numFmtId="164" fontId="4" fillId="0" borderId="0" xfId="0" applyNumberFormat="1" applyFont="1"/>
    <xf numFmtId="0" fontId="4" fillId="0" borderId="0" xfId="0" applyFont="1" applyAlignment="1">
      <alignment horizontal="right"/>
    </xf>
    <xf numFmtId="165" fontId="4" fillId="0" borderId="0" xfId="2" applyNumberFormat="1" applyFont="1" applyFill="1" applyAlignment="1">
      <alignment horizontal="center"/>
    </xf>
    <xf numFmtId="165" fontId="4" fillId="0" borderId="0" xfId="2" applyNumberFormat="1" applyFont="1" applyFill="1" applyBorder="1" applyAlignment="1">
      <alignment horizontal="center"/>
    </xf>
    <xf numFmtId="165" fontId="4" fillId="0" borderId="0" xfId="2" applyNumberFormat="1" applyFont="1" applyFill="1" applyBorder="1" applyAlignment="1">
      <alignment horizontal="center" vertical="center"/>
    </xf>
    <xf numFmtId="165" fontId="4" fillId="0" borderId="0" xfId="2" applyNumberFormat="1" applyFont="1" applyFill="1" applyBorder="1" applyAlignment="1"/>
    <xf numFmtId="0" fontId="4" fillId="0" borderId="2" xfId="0" applyFont="1" applyBorder="1" applyAlignment="1">
      <alignment vertical="center"/>
    </xf>
    <xf numFmtId="0" fontId="4" fillId="0" borderId="2" xfId="0" applyFont="1" applyBorder="1"/>
    <xf numFmtId="16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right"/>
    </xf>
    <xf numFmtId="167" fontId="7" fillId="2" borderId="4" xfId="1" applyNumberFormat="1" applyFont="1" applyFill="1" applyBorder="1" applyAlignmen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3" xfId="0" applyFont="1" applyBorder="1"/>
    <xf numFmtId="0" fontId="7" fillId="2" borderId="4" xfId="0" applyFont="1" applyFill="1" applyBorder="1"/>
    <xf numFmtId="167" fontId="7" fillId="3" borderId="4" xfId="1" applyNumberFormat="1" applyFont="1" applyFill="1" applyBorder="1" applyAlignment="1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165" fontId="4" fillId="0" borderId="0" xfId="2" applyNumberFormat="1" applyFont="1" applyFill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7" fillId="0" borderId="0" xfId="0" applyFont="1" applyAlignment="1">
      <alignment horizontal="right"/>
    </xf>
    <xf numFmtId="0" fontId="7" fillId="0" borderId="5" xfId="0" applyFont="1" applyBorder="1" applyAlignment="1">
      <alignment horizontal="right"/>
    </xf>
  </cellXfs>
  <cellStyles count="3">
    <cellStyle name="Currency" xfId="1" builtinId="4"/>
    <cellStyle name="Normal" xfId="0" builtinId="0"/>
    <cellStyle name="Percent" xfId="2" builtinId="5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64" formatCode="0.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133351</xdr:colOff>
      <xdr:row>0</xdr:row>
      <xdr:rowOff>0</xdr:rowOff>
    </xdr:from>
    <xdr:to>
      <xdr:col>2</xdr:col>
      <xdr:colOff>0</xdr:colOff>
      <xdr:row>3</xdr:row>
      <xdr:rowOff>39457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04928C-93CB-4774-AFDB-E576A28CA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6257" r="16383" b="13047"/>
        <a:stretch/>
      </xdr:blipFill>
      <xdr:spPr>
        <a:xfrm>
          <a:off x="133351" y="0"/>
          <a:ext cx="2343149" cy="6395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133351</xdr:colOff>
      <xdr:row>0</xdr:row>
      <xdr:rowOff>0</xdr:rowOff>
    </xdr:from>
    <xdr:to>
      <xdr:col>2</xdr:col>
      <xdr:colOff>0</xdr:colOff>
      <xdr:row>3</xdr:row>
      <xdr:rowOff>39457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954B1D-82D9-44F7-9440-22D2E6EC0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t="6257" r="16383" b="13047"/>
        <a:stretch/>
      </xdr:blipFill>
      <xdr:spPr>
        <a:xfrm>
          <a:off x="133351" y="0"/>
          <a:ext cx="2343149" cy="63953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726EE8-2A7B-4DEF-8CA7-6007B2E05E8C}" name="tblInflation3" displayName="tblInflation3" ref="A13:F39" totalsRowShown="0" headerRowDxfId="15" dataDxfId="14" dataCellStyle="Percent">
  <autoFilter ref="A13:F39" xr:uid="{F1D49C6F-E660-4C67-BB82-703B81319219}"/>
  <tableColumns count="6">
    <tableColumn id="1" xr3:uid="{308BFA0F-EA4C-4721-A969-9DA85EE6AD83}" name="Year" dataDxfId="13"/>
    <tableColumn id="2" xr3:uid="{24CB055F-CD92-4D3B-83DB-7609DA01A659}" name="Q1" dataDxfId="12"/>
    <tableColumn id="3" xr3:uid="{94969116-69AE-4598-8C52-523662E83181}" name="Q2" dataDxfId="11"/>
    <tableColumn id="4" xr3:uid="{76822862-C272-42A5-870E-461E4EEBC6DF}" name="Q3" dataDxfId="10"/>
    <tableColumn id="5" xr3:uid="{06EF8181-0B82-4A10-9A5F-4D33B3018E60}" name="Q4" dataDxfId="9"/>
    <tableColumn id="6" xr3:uid="{9ECA89D4-52A8-4BC7-A397-22200924D1DA}" name="Average" dataDxfId="8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1D49C6F-E660-4C67-BB82-703B81319219}" name="tblInflation" displayName="tblInflation" ref="A13:F38" totalsRowShown="0" headerRowDxfId="7" dataDxfId="6" dataCellStyle="Percent">
  <autoFilter ref="A13:F38" xr:uid="{F1D49C6F-E660-4C67-BB82-703B81319219}"/>
  <tableColumns count="6">
    <tableColumn id="1" xr3:uid="{7CA108CC-87DD-4E8C-840B-30CB628AF1D8}" name="Year" dataDxfId="5"/>
    <tableColumn id="2" xr3:uid="{EBD140B5-1247-409A-9255-98C005A9FE75}" name="Q1" dataDxfId="4"/>
    <tableColumn id="3" xr3:uid="{1866786E-ED24-4DA6-86DF-4DC91F81B384}" name="Q2" dataDxfId="3"/>
    <tableColumn id="4" xr3:uid="{0FDFB809-4EFE-45BF-A772-5669B617B827}" name="Q3" dataDxfId="2"/>
    <tableColumn id="5" xr3:uid="{D1999CE1-0B98-46B7-959A-B04C6BBD17C6}" name="Q4" dataDxfId="1"/>
    <tableColumn id="6" xr3:uid="{8452F498-D763-4AF7-ABEC-69D4FF7279D1}" name="Average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F4394-B1DF-427B-BAD5-8B655FBEF323}">
  <sheetPr filterMode="1"/>
  <dimension ref="A1:I87"/>
  <sheetViews>
    <sheetView topLeftCell="A54" workbookViewId="0">
      <selection activeCell="A63" sqref="A63:A87"/>
    </sheetView>
  </sheetViews>
  <sheetFormatPr defaultRowHeight="15" x14ac:dyDescent="0.25"/>
  <sheetData>
    <row r="1" spans="1:9" x14ac:dyDescent="0.25">
      <c r="A1" s="48" t="s">
        <v>0</v>
      </c>
      <c r="B1" s="48"/>
      <c r="C1" s="48"/>
      <c r="D1" s="48"/>
      <c r="E1" s="48"/>
      <c r="F1" s="48"/>
      <c r="G1" s="48"/>
      <c r="H1" s="49"/>
      <c r="I1" s="49"/>
    </row>
    <row r="2" spans="1:9" x14ac:dyDescent="0.25">
      <c r="A2" s="2"/>
      <c r="B2" s="2"/>
      <c r="C2" s="3"/>
      <c r="D2" s="3"/>
      <c r="E2" s="3"/>
      <c r="F2" s="3"/>
      <c r="G2" s="3"/>
      <c r="H2" s="47" t="s">
        <v>1</v>
      </c>
      <c r="I2" s="47"/>
    </row>
    <row r="3" spans="1:9" x14ac:dyDescent="0.25">
      <c r="A3" s="4"/>
      <c r="B3" s="4"/>
      <c r="C3" s="5"/>
      <c r="D3" s="5"/>
      <c r="E3" s="5"/>
      <c r="F3" s="5"/>
      <c r="G3" s="5"/>
      <c r="H3" s="1"/>
      <c r="I3" s="1"/>
    </row>
    <row r="4" spans="1:9" x14ac:dyDescent="0.25">
      <c r="A4" s="1" t="s">
        <v>2</v>
      </c>
      <c r="B4" s="1"/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49" t="s">
        <v>7</v>
      </c>
      <c r="I4" s="49"/>
    </row>
    <row r="5" spans="1:9" x14ac:dyDescent="0.25">
      <c r="A5" s="1" t="s">
        <v>8</v>
      </c>
      <c r="B5" s="1"/>
      <c r="C5" s="6"/>
      <c r="D5" s="6"/>
      <c r="E5" s="6"/>
      <c r="F5" s="6"/>
      <c r="G5" s="6" t="s">
        <v>1</v>
      </c>
      <c r="H5" s="49" t="s">
        <v>9</v>
      </c>
      <c r="I5" s="49"/>
    </row>
    <row r="6" spans="1:9" x14ac:dyDescent="0.25">
      <c r="A6" s="7"/>
      <c r="B6" s="7"/>
      <c r="C6" s="8"/>
      <c r="D6" s="8"/>
      <c r="E6" s="8"/>
      <c r="F6" s="8"/>
      <c r="G6" s="8"/>
      <c r="H6" s="48" t="s">
        <v>10</v>
      </c>
      <c r="I6" s="48"/>
    </row>
    <row r="7" spans="1:9" x14ac:dyDescent="0.25">
      <c r="A7" s="6"/>
      <c r="B7" s="6"/>
      <c r="C7" s="9"/>
      <c r="D7" s="9"/>
      <c r="E7" s="9"/>
      <c r="F7" s="9"/>
      <c r="G7" s="9"/>
      <c r="H7" s="47"/>
      <c r="I7" s="47"/>
    </row>
    <row r="8" spans="1:9" x14ac:dyDescent="0.25">
      <c r="A8" s="4">
        <v>1996</v>
      </c>
      <c r="B8" s="4"/>
      <c r="C8" s="10">
        <f>0.9769*E8</f>
        <v>65.999364</v>
      </c>
      <c r="D8" s="10">
        <f>0.999*E8</f>
        <v>67.492440000000002</v>
      </c>
      <c r="E8" s="10">
        <v>67.56</v>
      </c>
      <c r="F8" s="10">
        <v>68.16</v>
      </c>
      <c r="G8" s="10">
        <f>SUM(C8:F8)/4</f>
        <v>67.302951000000007</v>
      </c>
      <c r="H8" s="45"/>
      <c r="I8" s="45"/>
    </row>
    <row r="9" spans="1:9" hidden="1" x14ac:dyDescent="0.25">
      <c r="A9" s="4"/>
      <c r="B9" s="4"/>
      <c r="C9" s="10"/>
      <c r="D9" s="10"/>
      <c r="E9" s="10"/>
      <c r="F9" s="10"/>
      <c r="G9" s="10"/>
      <c r="H9" s="45"/>
      <c r="I9" s="45"/>
    </row>
    <row r="10" spans="1:9" x14ac:dyDescent="0.25">
      <c r="A10" s="4">
        <v>1997</v>
      </c>
      <c r="B10" s="29">
        <f>G8</f>
        <v>67.302951000000007</v>
      </c>
      <c r="C10" s="10">
        <v>68.75</v>
      </c>
      <c r="D10" s="10">
        <v>68.62</v>
      </c>
      <c r="E10" s="10">
        <v>68.17</v>
      </c>
      <c r="F10" s="10">
        <v>68.87</v>
      </c>
      <c r="G10" s="10">
        <f>SUM(C10:F10)/4</f>
        <v>68.602500000000006</v>
      </c>
      <c r="H10" s="45">
        <f>(G10-G8)/G8</f>
        <v>1.9308945309099431E-2</v>
      </c>
      <c r="I10" s="45"/>
    </row>
    <row r="11" spans="1:9" hidden="1" x14ac:dyDescent="0.25">
      <c r="A11" s="4"/>
      <c r="B11" s="4"/>
      <c r="C11" s="10"/>
      <c r="D11" s="10"/>
      <c r="E11" s="10"/>
      <c r="F11" s="10"/>
      <c r="G11" s="10"/>
      <c r="H11" s="45"/>
      <c r="I11" s="45"/>
    </row>
    <row r="12" spans="1:9" x14ac:dyDescent="0.25">
      <c r="A12" s="4">
        <v>1998</v>
      </c>
      <c r="B12" s="4"/>
      <c r="C12" s="10">
        <v>69</v>
      </c>
      <c r="D12" s="10">
        <v>68.040000000000006</v>
      </c>
      <c r="E12" s="10">
        <v>67.930000000000007</v>
      </c>
      <c r="F12" s="10">
        <v>67.72</v>
      </c>
      <c r="G12" s="10">
        <f>SUM(C12:F12)/4</f>
        <v>68.172500000000014</v>
      </c>
      <c r="H12" s="45">
        <f>(G12-G10)/G10</f>
        <v>-6.2679931489376126E-3</v>
      </c>
      <c r="I12" s="45"/>
    </row>
    <row r="13" spans="1:9" hidden="1" x14ac:dyDescent="0.25">
      <c r="A13" s="4"/>
      <c r="B13" s="4"/>
      <c r="C13" s="10"/>
      <c r="D13" s="10"/>
      <c r="E13" s="10"/>
      <c r="F13" s="10"/>
      <c r="G13" s="10"/>
      <c r="H13" s="45"/>
      <c r="I13" s="45"/>
    </row>
    <row r="14" spans="1:9" x14ac:dyDescent="0.25">
      <c r="A14" s="4">
        <v>1999</v>
      </c>
      <c r="B14" s="4"/>
      <c r="C14" s="10">
        <v>68.56</v>
      </c>
      <c r="D14" s="10">
        <v>68.86</v>
      </c>
      <c r="E14" s="10">
        <v>70.11</v>
      </c>
      <c r="F14" s="10">
        <v>70.17</v>
      </c>
      <c r="G14" s="10">
        <f>SUM(C14:F14)/4</f>
        <v>69.425000000000011</v>
      </c>
      <c r="H14" s="45">
        <f>(G14-G12)/G12</f>
        <v>1.8372510909824304E-2</v>
      </c>
      <c r="I14" s="45"/>
    </row>
    <row r="15" spans="1:9" hidden="1" x14ac:dyDescent="0.25">
      <c r="A15" s="4"/>
      <c r="B15" s="4"/>
      <c r="C15" s="10"/>
      <c r="D15" s="10"/>
      <c r="E15" s="10"/>
      <c r="F15" s="10"/>
      <c r="G15" s="10"/>
      <c r="H15" s="45"/>
      <c r="I15" s="45"/>
    </row>
    <row r="16" spans="1:9" x14ac:dyDescent="0.25">
      <c r="A16" s="4">
        <v>2000</v>
      </c>
      <c r="B16" s="4"/>
      <c r="C16" s="10">
        <v>71.19</v>
      </c>
      <c r="D16" s="10">
        <v>71.38</v>
      </c>
      <c r="E16" s="10">
        <v>70.430000000000007</v>
      </c>
      <c r="F16" s="10">
        <v>70.239999999999995</v>
      </c>
      <c r="G16" s="10">
        <f>SUM(C16:F16)/4</f>
        <v>70.81</v>
      </c>
      <c r="H16" s="45">
        <f>(G16-G14)/G14</f>
        <v>1.99495858840474E-2</v>
      </c>
      <c r="I16" s="45"/>
    </row>
    <row r="17" spans="1:9" hidden="1" x14ac:dyDescent="0.25">
      <c r="A17" s="4"/>
      <c r="B17" s="4"/>
      <c r="C17" s="10"/>
      <c r="D17" s="10"/>
      <c r="E17" s="10"/>
      <c r="F17" s="10"/>
      <c r="G17" s="10"/>
      <c r="H17" s="11"/>
      <c r="I17" s="11"/>
    </row>
    <row r="18" spans="1:9" x14ac:dyDescent="0.25">
      <c r="A18" s="4">
        <v>2005</v>
      </c>
      <c r="B18" s="4"/>
      <c r="C18" s="10">
        <v>79.25</v>
      </c>
      <c r="D18" s="10">
        <v>80.900000000000006</v>
      </c>
      <c r="E18" s="10">
        <v>81.53</v>
      </c>
      <c r="F18" s="10">
        <v>88.12</v>
      </c>
      <c r="G18" s="10">
        <f>SUM(C18:F18)/4</f>
        <v>82.45</v>
      </c>
      <c r="H18" s="11">
        <v>7.6999999999999999E-2</v>
      </c>
      <c r="I18" s="11"/>
    </row>
    <row r="19" spans="1:9" hidden="1" x14ac:dyDescent="0.25">
      <c r="A19" s="4"/>
      <c r="B19" s="4"/>
      <c r="C19" s="10"/>
      <c r="D19" s="10"/>
      <c r="E19" s="10"/>
      <c r="F19" s="10"/>
      <c r="G19" s="10"/>
      <c r="H19" s="12"/>
      <c r="I19" s="12"/>
    </row>
    <row r="20" spans="1:9" x14ac:dyDescent="0.25">
      <c r="A20" s="4">
        <v>2006</v>
      </c>
      <c r="B20" s="4"/>
      <c r="C20" s="10">
        <v>88.79</v>
      </c>
      <c r="D20" s="10">
        <v>91.26</v>
      </c>
      <c r="E20" s="10">
        <v>92.41</v>
      </c>
      <c r="F20" s="10">
        <v>95.53</v>
      </c>
      <c r="G20" s="10">
        <f>SUM(C20:F20)/4</f>
        <v>91.997500000000002</v>
      </c>
      <c r="H20" s="11">
        <f>(G20-G18)/G18</f>
        <v>0.11579745300181928</v>
      </c>
      <c r="I20" s="11"/>
    </row>
    <row r="21" spans="1:9" hidden="1" x14ac:dyDescent="0.25">
      <c r="A21" s="4"/>
      <c r="B21" s="4"/>
      <c r="C21" s="10"/>
      <c r="D21" s="10"/>
      <c r="E21" s="10"/>
      <c r="F21" s="10"/>
      <c r="G21" s="10"/>
      <c r="H21" s="12"/>
      <c r="I21" s="12"/>
    </row>
    <row r="22" spans="1:9" x14ac:dyDescent="0.25">
      <c r="A22" s="4">
        <v>2007</v>
      </c>
      <c r="B22" s="4"/>
      <c r="C22" s="10">
        <v>97.22</v>
      </c>
      <c r="D22" s="10">
        <v>98.09</v>
      </c>
      <c r="E22" s="10">
        <v>97.59</v>
      </c>
      <c r="F22" s="10">
        <v>100</v>
      </c>
      <c r="G22" s="10">
        <f>SUM(C22:F22)/4</f>
        <v>98.224999999999994</v>
      </c>
      <c r="H22" s="11">
        <f>(G22-G20)/G20</f>
        <v>6.7692056849370824E-2</v>
      </c>
      <c r="I22" s="11"/>
    </row>
    <row r="23" spans="1:9" hidden="1" x14ac:dyDescent="0.25">
      <c r="A23" s="4"/>
      <c r="B23" s="4"/>
      <c r="C23" s="13"/>
      <c r="D23" s="13"/>
      <c r="E23" s="13"/>
      <c r="F23" s="13"/>
      <c r="G23" s="10"/>
      <c r="H23" s="12"/>
      <c r="I23" s="12"/>
    </row>
    <row r="24" spans="1:9" x14ac:dyDescent="0.25">
      <c r="A24" s="4">
        <v>2008</v>
      </c>
      <c r="B24" s="4"/>
      <c r="C24" s="14">
        <v>101.1</v>
      </c>
      <c r="D24" s="14">
        <v>104.1</v>
      </c>
      <c r="E24" s="15">
        <v>106</v>
      </c>
      <c r="F24" s="14">
        <v>106.1</v>
      </c>
      <c r="G24" s="10">
        <f>SUM(C24:F24)/4</f>
        <v>104.32499999999999</v>
      </c>
      <c r="H24" s="11">
        <f>(G24-G22)/G22</f>
        <v>6.2102316110969655E-2</v>
      </c>
      <c r="I24" s="11"/>
    </row>
    <row r="25" spans="1:9" hidden="1" x14ac:dyDescent="0.25">
      <c r="A25" s="16"/>
      <c r="B25" s="16"/>
      <c r="C25" s="17"/>
      <c r="D25" s="14"/>
      <c r="E25" s="14"/>
      <c r="F25" s="14"/>
      <c r="G25" s="4"/>
      <c r="H25" s="12"/>
      <c r="I25" s="12"/>
    </row>
    <row r="26" spans="1:9" x14ac:dyDescent="0.25">
      <c r="A26" s="4">
        <v>2009</v>
      </c>
      <c r="B26" s="4"/>
      <c r="C26" s="14">
        <v>105.6</v>
      </c>
      <c r="D26" s="14">
        <v>105.4</v>
      </c>
      <c r="E26" s="15">
        <v>106.9</v>
      </c>
      <c r="F26" s="14">
        <v>106.5</v>
      </c>
      <c r="G26" s="10">
        <f>SUM(C26:F26)/4</f>
        <v>106.1</v>
      </c>
      <c r="H26" s="11">
        <f>(G26-G24)/G24</f>
        <v>1.7014138509465669E-2</v>
      </c>
      <c r="I26" s="11"/>
    </row>
    <row r="27" spans="1:9" hidden="1" x14ac:dyDescent="0.25">
      <c r="A27" s="14"/>
      <c r="B27" s="14"/>
      <c r="C27" s="14"/>
      <c r="D27" s="14"/>
      <c r="E27" s="14"/>
      <c r="F27" s="14"/>
      <c r="G27" s="14"/>
      <c r="H27" s="12"/>
      <c r="I27" s="12"/>
    </row>
    <row r="28" spans="1:9" x14ac:dyDescent="0.25">
      <c r="A28" s="4">
        <v>2010</v>
      </c>
      <c r="B28" s="4"/>
      <c r="C28" s="5">
        <v>107.8</v>
      </c>
      <c r="D28" s="5">
        <v>108.9</v>
      </c>
      <c r="E28" s="5">
        <v>109.4</v>
      </c>
      <c r="F28" s="5">
        <v>110.6</v>
      </c>
      <c r="G28" s="10">
        <f>SUM(C28:F28)/4</f>
        <v>109.17500000000001</v>
      </c>
      <c r="H28" s="11">
        <f>(G28-G26)/G26</f>
        <v>2.8982092365692904E-2</v>
      </c>
      <c r="I28" s="11"/>
    </row>
    <row r="29" spans="1:9" hidden="1" x14ac:dyDescent="0.25">
      <c r="A29" s="14"/>
      <c r="B29" s="14"/>
      <c r="C29" s="14"/>
      <c r="D29" s="14"/>
      <c r="E29" s="18"/>
      <c r="F29" s="18"/>
      <c r="G29" s="18"/>
      <c r="H29" s="11"/>
      <c r="I29" s="11"/>
    </row>
    <row r="30" spans="1:9" x14ac:dyDescent="0.25">
      <c r="A30" s="4">
        <v>2011</v>
      </c>
      <c r="B30" s="4"/>
      <c r="C30" s="14">
        <v>109.8</v>
      </c>
      <c r="D30" s="5">
        <v>112.9</v>
      </c>
      <c r="E30" s="5">
        <v>113.3</v>
      </c>
      <c r="F30" s="19">
        <v>115</v>
      </c>
      <c r="G30" s="10">
        <f>SUM(C30:F30)/4</f>
        <v>112.75</v>
      </c>
      <c r="H30" s="11">
        <f>(G30-G28)/G28</f>
        <v>3.2745591939546494E-2</v>
      </c>
      <c r="I30" s="11"/>
    </row>
    <row r="31" spans="1:9" hidden="1" x14ac:dyDescent="0.25">
      <c r="A31" s="4"/>
      <c r="B31" s="4"/>
      <c r="C31" s="14"/>
      <c r="D31" s="5"/>
      <c r="E31" s="5"/>
      <c r="F31" s="19"/>
      <c r="G31" s="10"/>
      <c r="H31" s="11"/>
      <c r="I31" s="11"/>
    </row>
    <row r="32" spans="1:9" x14ac:dyDescent="0.25">
      <c r="A32" s="20">
        <v>2012</v>
      </c>
      <c r="B32" s="20"/>
      <c r="C32" s="21">
        <v>116</v>
      </c>
      <c r="D32" s="22">
        <v>116.4</v>
      </c>
      <c r="E32" s="5">
        <v>116.6</v>
      </c>
      <c r="F32" s="21">
        <v>116.3</v>
      </c>
      <c r="G32" s="10">
        <f>SUM(C32:F32)/4</f>
        <v>116.325</v>
      </c>
      <c r="H32" s="11">
        <f>(G32-G30)/G30</f>
        <v>3.170731707317076E-2</v>
      </c>
      <c r="I32" s="11"/>
    </row>
    <row r="33" spans="1:9" hidden="1" x14ac:dyDescent="0.25">
      <c r="A33" s="18"/>
      <c r="B33" s="18"/>
      <c r="C33" s="18"/>
      <c r="D33" s="18"/>
      <c r="E33" s="18"/>
      <c r="F33" s="18"/>
      <c r="G33" s="18"/>
      <c r="H33" s="1"/>
      <c r="I33" s="1"/>
    </row>
    <row r="34" spans="1:9" x14ac:dyDescent="0.25">
      <c r="A34" s="20">
        <v>2013</v>
      </c>
      <c r="B34" s="20"/>
      <c r="C34" s="18">
        <v>116.8</v>
      </c>
      <c r="D34" s="21">
        <v>117</v>
      </c>
      <c r="E34" s="18">
        <v>115.5</v>
      </c>
      <c r="F34" s="18">
        <v>115.8</v>
      </c>
      <c r="G34" s="10">
        <f>SUM(C34:F34)/4</f>
        <v>116.27500000000001</v>
      </c>
      <c r="H34" s="11">
        <f>(G34-G32)/G32</f>
        <v>-4.2983021706423515E-4</v>
      </c>
      <c r="I34" s="11"/>
    </row>
    <row r="35" spans="1:9" hidden="1" x14ac:dyDescent="0.25">
      <c r="A35" s="18"/>
      <c r="B35" s="18"/>
      <c r="C35" s="18"/>
      <c r="D35" s="18"/>
      <c r="E35" s="18"/>
      <c r="F35" s="18"/>
      <c r="G35" s="18"/>
      <c r="H35" s="20"/>
      <c r="I35" s="20"/>
    </row>
    <row r="36" spans="1:9" x14ac:dyDescent="0.25">
      <c r="A36" s="20">
        <v>2014</v>
      </c>
      <c r="B36" s="20"/>
      <c r="C36" s="18">
        <v>116.4</v>
      </c>
      <c r="D36" s="18">
        <v>117.1</v>
      </c>
      <c r="E36" s="14">
        <v>117.2</v>
      </c>
      <c r="F36" s="14">
        <v>117.9</v>
      </c>
      <c r="G36" s="10">
        <f>SUM(C36:F36)/4</f>
        <v>117.15</v>
      </c>
      <c r="H36" s="11">
        <f>(G36-G34)/G34</f>
        <v>7.5252633842184469E-3</v>
      </c>
      <c r="I36" s="11"/>
    </row>
    <row r="37" spans="1:9" hidden="1" x14ac:dyDescent="0.25">
      <c r="A37" s="18"/>
      <c r="B37" s="18"/>
      <c r="C37" s="18"/>
      <c r="D37" s="18"/>
      <c r="E37" s="18"/>
      <c r="F37" s="18"/>
      <c r="G37" s="18"/>
      <c r="H37" s="20"/>
      <c r="I37" s="20"/>
    </row>
    <row r="38" spans="1:9" x14ac:dyDescent="0.25">
      <c r="A38" s="20">
        <v>2015</v>
      </c>
      <c r="B38" s="20"/>
      <c r="C38" s="21">
        <v>116</v>
      </c>
      <c r="D38" s="18">
        <v>116.5</v>
      </c>
      <c r="E38" s="18">
        <v>116.4</v>
      </c>
      <c r="F38" s="18">
        <v>115.4</v>
      </c>
      <c r="G38" s="10">
        <f>SUM(C38:F38)/4</f>
        <v>116.07499999999999</v>
      </c>
      <c r="H38" s="11">
        <f>(G38-G36)/G36</f>
        <v>-9.1762697396501666E-3</v>
      </c>
      <c r="I38" s="11"/>
    </row>
    <row r="39" spans="1:9" hidden="1" x14ac:dyDescent="0.25">
      <c r="A39" s="20"/>
      <c r="B39" s="20"/>
      <c r="C39" s="21"/>
      <c r="D39" s="18"/>
      <c r="E39" s="18"/>
      <c r="F39" s="18"/>
      <c r="G39" s="10"/>
      <c r="H39" s="11"/>
      <c r="I39" s="11"/>
    </row>
    <row r="40" spans="1:9" x14ac:dyDescent="0.25">
      <c r="A40" s="20">
        <v>2016</v>
      </c>
      <c r="B40" s="20"/>
      <c r="C40" s="21">
        <v>121.3</v>
      </c>
      <c r="D40" s="18">
        <v>123.5</v>
      </c>
      <c r="E40" s="18">
        <v>123.6</v>
      </c>
      <c r="F40" s="18">
        <v>123.6</v>
      </c>
      <c r="G40" s="10">
        <f>SUM(C40:F40)/4</f>
        <v>123</v>
      </c>
      <c r="H40" s="11">
        <f>(G40-G38)/G38</f>
        <v>5.9659702778376157E-2</v>
      </c>
      <c r="I40" s="11"/>
    </row>
    <row r="41" spans="1:9" hidden="1" x14ac:dyDescent="0.25">
      <c r="A41" s="20"/>
      <c r="B41" s="20"/>
      <c r="C41" s="21"/>
      <c r="D41" s="18"/>
      <c r="E41" s="18"/>
      <c r="F41" s="18"/>
      <c r="G41" s="10"/>
      <c r="H41" s="11"/>
      <c r="I41" s="11"/>
    </row>
    <row r="42" spans="1:9" x14ac:dyDescent="0.25">
      <c r="A42" s="20">
        <v>2017</v>
      </c>
      <c r="B42" s="20"/>
      <c r="C42" s="21">
        <v>124.1</v>
      </c>
      <c r="D42" s="18">
        <v>126.1</v>
      </c>
      <c r="E42" s="18">
        <v>126.4</v>
      </c>
      <c r="F42" s="18">
        <v>127.6</v>
      </c>
      <c r="G42" s="10">
        <f>SUM(C42:F42)/4</f>
        <v>126.05000000000001</v>
      </c>
      <c r="H42" s="11">
        <f>(G42-G40)/G40</f>
        <v>2.4796747967479767E-2</v>
      </c>
      <c r="I42" s="11"/>
    </row>
    <row r="43" spans="1:9" hidden="1" x14ac:dyDescent="0.25">
      <c r="A43" s="20"/>
      <c r="B43" s="20"/>
      <c r="C43" s="21"/>
      <c r="D43" s="18"/>
      <c r="E43" s="18"/>
      <c r="F43" s="18"/>
      <c r="G43" s="10"/>
      <c r="H43" s="11"/>
      <c r="I43" s="11"/>
    </row>
    <row r="44" spans="1:9" x14ac:dyDescent="0.25">
      <c r="A44" s="20">
        <v>2018</v>
      </c>
      <c r="B44" s="20"/>
      <c r="C44" s="21">
        <v>127.6</v>
      </c>
      <c r="D44" s="18">
        <v>129.30000000000001</v>
      </c>
      <c r="E44" s="18">
        <v>129.9</v>
      </c>
      <c r="F44" s="18">
        <v>130.5</v>
      </c>
      <c r="G44" s="21">
        <f>SUM(C44:F44)/4</f>
        <v>129.32499999999999</v>
      </c>
      <c r="H44" s="23">
        <f>(G44-G42)/G42</f>
        <v>2.5981753272510726E-2</v>
      </c>
      <c r="I44" s="23"/>
    </row>
    <row r="45" spans="1:9" hidden="1" x14ac:dyDescent="0.25">
      <c r="A45" s="20"/>
      <c r="B45" s="20"/>
      <c r="C45" s="21"/>
      <c r="D45" s="18"/>
      <c r="E45" s="18"/>
      <c r="F45" s="18"/>
      <c r="G45" s="21"/>
      <c r="H45" s="23"/>
      <c r="I45" s="23"/>
    </row>
    <row r="46" spans="1:9" x14ac:dyDescent="0.25">
      <c r="A46" s="20">
        <v>2019</v>
      </c>
      <c r="B46" s="20"/>
      <c r="C46" s="21">
        <v>130.10712674042639</v>
      </c>
      <c r="D46" s="21">
        <v>131.60208292465921</v>
      </c>
      <c r="E46" s="21">
        <v>131.77273896501512</v>
      </c>
      <c r="F46" s="21">
        <v>132.9470658361231</v>
      </c>
      <c r="G46" s="21">
        <f>SUM(C46:F46)/4</f>
        <v>131.60725361655597</v>
      </c>
      <c r="H46" s="24">
        <f>(G46-G44)/G44</f>
        <v>1.7647427926201251E-2</v>
      </c>
      <c r="I46" s="24"/>
    </row>
    <row r="47" spans="1:9" hidden="1" x14ac:dyDescent="0.25">
      <c r="A47" s="20"/>
      <c r="B47" s="20"/>
      <c r="C47" s="21"/>
      <c r="D47" s="21"/>
      <c r="E47" s="21"/>
      <c r="F47" s="21"/>
      <c r="G47" s="10"/>
      <c r="H47" s="25"/>
      <c r="I47" s="25"/>
    </row>
    <row r="48" spans="1:9" x14ac:dyDescent="0.25">
      <c r="A48" s="20">
        <v>2020</v>
      </c>
      <c r="B48" s="20"/>
      <c r="C48" s="21">
        <v>133.53565485690831</v>
      </c>
      <c r="D48" s="21">
        <v>134.89919306717618</v>
      </c>
      <c r="E48" s="21">
        <v>132.92268402007684</v>
      </c>
      <c r="F48" s="21">
        <v>134.20322149709762</v>
      </c>
      <c r="G48" s="21">
        <f>SUM(C48:F48)/4</f>
        <v>133.89018836031474</v>
      </c>
      <c r="H48" s="24">
        <f>(G48-G46)/G46</f>
        <v>1.7346572328074048E-2</v>
      </c>
      <c r="I48" s="26"/>
    </row>
    <row r="49" spans="1:9" hidden="1" x14ac:dyDescent="0.25">
      <c r="A49" s="20"/>
      <c r="B49" s="20"/>
      <c r="C49" s="21"/>
      <c r="D49" s="21"/>
      <c r="E49" s="21"/>
      <c r="F49" s="21"/>
      <c r="G49" s="10"/>
      <c r="H49" s="11"/>
      <c r="I49" s="11"/>
    </row>
    <row r="50" spans="1:9" x14ac:dyDescent="0.25">
      <c r="A50" s="20">
        <v>2021</v>
      </c>
      <c r="B50" s="20"/>
      <c r="C50" s="21">
        <v>135.80000000000001</v>
      </c>
      <c r="D50" s="21">
        <v>137.80000000000001</v>
      </c>
      <c r="E50" s="21">
        <v>140.9</v>
      </c>
      <c r="F50" s="21">
        <v>141.30000000000001</v>
      </c>
      <c r="G50" s="21">
        <f>SUM(C50:F50)/4</f>
        <v>138.94999999999999</v>
      </c>
      <c r="H50" s="24">
        <f>(G50-G48)/G48</f>
        <v>3.7790757497992933E-2</v>
      </c>
      <c r="I50" s="26"/>
    </row>
    <row r="51" spans="1:9" hidden="1" x14ac:dyDescent="0.25">
      <c r="A51" s="20"/>
      <c r="B51" s="20"/>
      <c r="C51" s="21"/>
      <c r="D51" s="21"/>
      <c r="E51" s="21"/>
      <c r="F51" s="21"/>
      <c r="G51" s="10"/>
      <c r="H51" s="11"/>
      <c r="I51" s="11"/>
    </row>
    <row r="52" spans="1:9" x14ac:dyDescent="0.25">
      <c r="A52" s="20">
        <v>2022</v>
      </c>
      <c r="B52" s="20"/>
      <c r="C52" s="21">
        <v>143.69999999999999</v>
      </c>
      <c r="D52" s="21">
        <v>147.91045220457448</v>
      </c>
      <c r="E52" s="21">
        <v>151.12229327400627</v>
      </c>
      <c r="F52" s="21">
        <v>156.80648853089147</v>
      </c>
      <c r="G52" s="21">
        <f>SUM(C52:F52)/4</f>
        <v>149.88480850236806</v>
      </c>
      <c r="H52" s="24">
        <f>(G52-G50)/G50</f>
        <v>7.8695994979259248E-2</v>
      </c>
      <c r="I52" s="26"/>
    </row>
    <row r="53" spans="1:9" hidden="1" x14ac:dyDescent="0.25">
      <c r="A53" s="20"/>
      <c r="B53" s="20"/>
      <c r="C53" s="21"/>
      <c r="D53" s="21"/>
      <c r="E53" s="21"/>
      <c r="F53" s="21"/>
      <c r="G53" s="21"/>
      <c r="H53" s="24"/>
      <c r="I53" s="24"/>
    </row>
    <row r="54" spans="1:9" x14ac:dyDescent="0.25">
      <c r="A54" s="20">
        <v>2023</v>
      </c>
      <c r="B54" s="20"/>
      <c r="C54" s="21">
        <v>163.58336778393604</v>
      </c>
      <c r="D54" s="21">
        <v>164.26020831576847</v>
      </c>
      <c r="E54" s="21">
        <v>161.13999999999999</v>
      </c>
      <c r="F54" s="18">
        <v>162.6</v>
      </c>
      <c r="G54" s="21">
        <f>SUM(C54:F54)/4</f>
        <v>162.89589402492612</v>
      </c>
      <c r="H54" s="24">
        <f>(G54-G52)/G52</f>
        <v>8.68072331850262E-2</v>
      </c>
      <c r="I54" s="18"/>
    </row>
    <row r="55" spans="1:9" hidden="1" x14ac:dyDescent="0.25">
      <c r="A55" s="20"/>
      <c r="B55" s="20"/>
      <c r="C55" s="21"/>
      <c r="D55" s="21"/>
      <c r="E55" s="21"/>
      <c r="F55" s="18"/>
      <c r="G55" s="21"/>
      <c r="H55" s="24"/>
      <c r="I55" s="18"/>
    </row>
    <row r="56" spans="1:9" x14ac:dyDescent="0.25">
      <c r="A56" s="20">
        <v>2024</v>
      </c>
      <c r="B56" s="20"/>
      <c r="C56" s="21">
        <v>164</v>
      </c>
      <c r="D56" s="21">
        <v>170.74569420589512</v>
      </c>
      <c r="E56" s="21"/>
      <c r="F56" s="18"/>
      <c r="G56" s="21">
        <f>AVERAGE(C56:F56)</f>
        <v>167.37284710294756</v>
      </c>
      <c r="H56" s="24">
        <f>(G56-G54)/G54</f>
        <v>2.748352317177731E-2</v>
      </c>
      <c r="I56" s="18"/>
    </row>
    <row r="57" spans="1:9" hidden="1" x14ac:dyDescent="0.25">
      <c r="A57" s="27" t="s">
        <v>11</v>
      </c>
      <c r="B57" s="27"/>
      <c r="C57" s="28"/>
      <c r="D57" s="28"/>
      <c r="E57" s="28"/>
      <c r="F57" s="28"/>
      <c r="G57" s="28"/>
      <c r="H57" s="28"/>
      <c r="I57" s="18"/>
    </row>
    <row r="58" spans="1:9" hidden="1" x14ac:dyDescent="0.25">
      <c r="A58" s="46" t="s">
        <v>12</v>
      </c>
      <c r="B58" s="46"/>
      <c r="C58" s="46"/>
      <c r="D58" s="46"/>
      <c r="E58" s="46"/>
      <c r="F58" s="46"/>
      <c r="G58" s="46"/>
      <c r="H58" s="46"/>
      <c r="I58" s="18"/>
    </row>
    <row r="62" spans="1:9" x14ac:dyDescent="0.25">
      <c r="A62" s="6"/>
      <c r="B62" s="6"/>
      <c r="C62" s="9"/>
      <c r="D62" s="9"/>
      <c r="E62" s="9"/>
      <c r="F62" s="9"/>
    </row>
    <row r="63" spans="1:9" x14ac:dyDescent="0.25">
      <c r="A63" s="4">
        <v>1996</v>
      </c>
      <c r="B63" s="4"/>
      <c r="C63" s="10">
        <v>65.999364</v>
      </c>
      <c r="D63" s="10">
        <v>67.492440000000002</v>
      </c>
      <c r="E63" s="10">
        <v>67.56</v>
      </c>
      <c r="F63" s="10">
        <v>68.16</v>
      </c>
      <c r="G63" s="10">
        <v>67.302951000000007</v>
      </c>
    </row>
    <row r="64" spans="1:9" x14ac:dyDescent="0.25">
      <c r="A64" s="4">
        <v>1997</v>
      </c>
      <c r="B64" s="29">
        <v>67.302951000000007</v>
      </c>
      <c r="C64" s="10">
        <v>68.75</v>
      </c>
      <c r="D64" s="10">
        <v>68.62</v>
      </c>
      <c r="E64" s="10">
        <v>68.17</v>
      </c>
      <c r="F64" s="10">
        <v>68.87</v>
      </c>
      <c r="G64" s="10">
        <v>68.602500000000006</v>
      </c>
    </row>
    <row r="65" spans="1:7" x14ac:dyDescent="0.25">
      <c r="A65" s="4">
        <v>1998</v>
      </c>
      <c r="B65" s="29">
        <f>F64</f>
        <v>68.87</v>
      </c>
      <c r="C65" s="10">
        <v>69</v>
      </c>
      <c r="D65" s="10">
        <v>68.040000000000006</v>
      </c>
      <c r="E65" s="10">
        <v>67.930000000000007</v>
      </c>
      <c r="F65" s="10">
        <v>67.72</v>
      </c>
      <c r="G65" s="10">
        <v>68.172500000000014</v>
      </c>
    </row>
    <row r="66" spans="1:7" x14ac:dyDescent="0.25">
      <c r="A66" s="4">
        <v>1999</v>
      </c>
      <c r="B66" s="29">
        <f t="shared" ref="B66:B70" si="0">F65</f>
        <v>67.72</v>
      </c>
      <c r="C66" s="10">
        <v>68.56</v>
      </c>
      <c r="D66" s="10">
        <v>68.86</v>
      </c>
      <c r="E66" s="10">
        <v>70.11</v>
      </c>
      <c r="F66" s="10">
        <v>70.17</v>
      </c>
      <c r="G66" s="10">
        <v>69.425000000000011</v>
      </c>
    </row>
    <row r="67" spans="1:7" x14ac:dyDescent="0.25">
      <c r="A67" s="4">
        <v>2000</v>
      </c>
      <c r="B67" s="29">
        <f t="shared" si="0"/>
        <v>70.17</v>
      </c>
      <c r="C67" s="10">
        <v>71.19</v>
      </c>
      <c r="D67" s="10">
        <v>71.38</v>
      </c>
      <c r="E67" s="10">
        <v>70.430000000000007</v>
      </c>
      <c r="F67" s="10">
        <v>70.239999999999995</v>
      </c>
      <c r="G67" s="10">
        <v>70.81</v>
      </c>
    </row>
    <row r="68" spans="1:7" x14ac:dyDescent="0.25">
      <c r="A68" s="4">
        <v>2005</v>
      </c>
      <c r="B68" s="29">
        <f t="shared" si="0"/>
        <v>70.239999999999995</v>
      </c>
      <c r="C68" s="10">
        <v>79.25</v>
      </c>
      <c r="D68" s="10">
        <v>80.900000000000006</v>
      </c>
      <c r="E68" s="10">
        <v>81.53</v>
      </c>
      <c r="F68" s="10">
        <v>88.12</v>
      </c>
      <c r="G68" s="10">
        <v>82.45</v>
      </c>
    </row>
    <row r="69" spans="1:7" x14ac:dyDescent="0.25">
      <c r="A69" s="4">
        <v>2006</v>
      </c>
      <c r="B69" s="29">
        <f t="shared" si="0"/>
        <v>88.12</v>
      </c>
      <c r="C69" s="10">
        <v>88.79</v>
      </c>
      <c r="D69" s="10">
        <v>91.26</v>
      </c>
      <c r="E69" s="10">
        <v>92.41</v>
      </c>
      <c r="F69" s="10">
        <v>95.53</v>
      </c>
      <c r="G69" s="10">
        <v>91.997500000000002</v>
      </c>
    </row>
    <row r="70" spans="1:7" x14ac:dyDescent="0.25">
      <c r="A70" s="4">
        <v>2007</v>
      </c>
      <c r="B70" s="29">
        <f t="shared" si="0"/>
        <v>95.53</v>
      </c>
      <c r="C70" s="10">
        <v>97.22</v>
      </c>
      <c r="D70" s="10">
        <v>98.09</v>
      </c>
      <c r="E70" s="10">
        <v>97.59</v>
      </c>
      <c r="F70" s="10">
        <v>100</v>
      </c>
      <c r="G70" s="10">
        <v>98.224999999999994</v>
      </c>
    </row>
    <row r="71" spans="1:7" x14ac:dyDescent="0.25">
      <c r="A71" s="4">
        <v>2008</v>
      </c>
      <c r="B71" s="4"/>
      <c r="C71" s="14">
        <v>101.1</v>
      </c>
      <c r="D71" s="14">
        <v>104.1</v>
      </c>
      <c r="E71" s="15">
        <v>106</v>
      </c>
      <c r="F71" s="14">
        <v>106.1</v>
      </c>
      <c r="G71" s="10">
        <v>104.32499999999999</v>
      </c>
    </row>
    <row r="72" spans="1:7" x14ac:dyDescent="0.25">
      <c r="A72" s="4">
        <v>2009</v>
      </c>
      <c r="B72" s="4"/>
      <c r="C72" s="14">
        <v>105.6</v>
      </c>
      <c r="D72" s="14">
        <v>105.4</v>
      </c>
      <c r="E72" s="15">
        <v>106.9</v>
      </c>
      <c r="F72" s="14">
        <v>106.5</v>
      </c>
      <c r="G72" s="10">
        <v>106.1</v>
      </c>
    </row>
    <row r="73" spans="1:7" x14ac:dyDescent="0.25">
      <c r="A73" s="4">
        <v>2010</v>
      </c>
      <c r="B73" s="4"/>
      <c r="C73" s="5">
        <v>107.8</v>
      </c>
      <c r="D73" s="5">
        <v>108.9</v>
      </c>
      <c r="E73" s="5">
        <v>109.4</v>
      </c>
      <c r="F73" s="5">
        <v>110.6</v>
      </c>
      <c r="G73" s="10">
        <v>109.17500000000001</v>
      </c>
    </row>
    <row r="74" spans="1:7" x14ac:dyDescent="0.25">
      <c r="A74" s="4">
        <v>2011</v>
      </c>
      <c r="B74" s="4"/>
      <c r="C74" s="14">
        <v>109.8</v>
      </c>
      <c r="D74" s="5">
        <v>112.9</v>
      </c>
      <c r="E74" s="5">
        <v>113.3</v>
      </c>
      <c r="F74" s="19">
        <v>115</v>
      </c>
      <c r="G74" s="10">
        <v>112.75</v>
      </c>
    </row>
    <row r="75" spans="1:7" x14ac:dyDescent="0.25">
      <c r="A75" s="20">
        <v>2012</v>
      </c>
      <c r="B75" s="20"/>
      <c r="C75" s="21">
        <v>116</v>
      </c>
      <c r="D75" s="22">
        <v>116.4</v>
      </c>
      <c r="E75" s="5">
        <v>116.6</v>
      </c>
      <c r="F75" s="21">
        <v>116.3</v>
      </c>
      <c r="G75" s="10">
        <v>116.325</v>
      </c>
    </row>
    <row r="76" spans="1:7" x14ac:dyDescent="0.25">
      <c r="A76" s="20">
        <v>2013</v>
      </c>
      <c r="B76" s="20"/>
      <c r="C76" s="18">
        <v>116.8</v>
      </c>
      <c r="D76" s="21">
        <v>117</v>
      </c>
      <c r="E76" s="18">
        <v>115.5</v>
      </c>
      <c r="F76" s="18">
        <v>115.8</v>
      </c>
      <c r="G76" s="10">
        <v>116.27500000000001</v>
      </c>
    </row>
    <row r="77" spans="1:7" x14ac:dyDescent="0.25">
      <c r="A77" s="20">
        <v>2014</v>
      </c>
      <c r="B77" s="20"/>
      <c r="C77" s="18">
        <v>116.4</v>
      </c>
      <c r="D77" s="18">
        <v>117.1</v>
      </c>
      <c r="E77" s="14">
        <v>117.2</v>
      </c>
      <c r="F77" s="14">
        <v>117.9</v>
      </c>
      <c r="G77" s="10">
        <v>117.15</v>
      </c>
    </row>
    <row r="78" spans="1:7" x14ac:dyDescent="0.25">
      <c r="A78" s="20">
        <v>2015</v>
      </c>
      <c r="B78" s="20"/>
      <c r="C78" s="21">
        <v>116</v>
      </c>
      <c r="D78" s="18">
        <v>116.5</v>
      </c>
      <c r="E78" s="18">
        <v>116.4</v>
      </c>
      <c r="F78" s="18">
        <v>115.4</v>
      </c>
      <c r="G78" s="10">
        <v>116.07499999999999</v>
      </c>
    </row>
    <row r="79" spans="1:7" x14ac:dyDescent="0.25">
      <c r="A79" s="20">
        <v>2016</v>
      </c>
      <c r="B79" s="20"/>
      <c r="C79" s="21">
        <v>121.3</v>
      </c>
      <c r="D79" s="18">
        <v>123.5</v>
      </c>
      <c r="E79" s="18">
        <v>123.6</v>
      </c>
      <c r="F79" s="18">
        <v>123.6</v>
      </c>
      <c r="G79" s="10">
        <v>123</v>
      </c>
    </row>
    <row r="80" spans="1:7" x14ac:dyDescent="0.25">
      <c r="A80" s="20">
        <v>2017</v>
      </c>
      <c r="B80" s="20"/>
      <c r="C80" s="21">
        <v>124.1</v>
      </c>
      <c r="D80" s="18">
        <v>126.1</v>
      </c>
      <c r="E80" s="18">
        <v>126.4</v>
      </c>
      <c r="F80" s="18">
        <v>127.6</v>
      </c>
      <c r="G80" s="10">
        <v>126.05000000000001</v>
      </c>
    </row>
    <row r="81" spans="1:7" x14ac:dyDescent="0.25">
      <c r="A81" s="20">
        <v>2018</v>
      </c>
      <c r="B81" s="20"/>
      <c r="C81" s="21">
        <v>127.6</v>
      </c>
      <c r="D81" s="18">
        <v>129.30000000000001</v>
      </c>
      <c r="E81" s="18">
        <v>129.9</v>
      </c>
      <c r="F81" s="18">
        <v>130.5</v>
      </c>
      <c r="G81" s="21">
        <v>129.32499999999999</v>
      </c>
    </row>
    <row r="82" spans="1:7" x14ac:dyDescent="0.25">
      <c r="A82" s="20">
        <v>2019</v>
      </c>
      <c r="B82" s="20"/>
      <c r="C82" s="21">
        <v>130.10712674042639</v>
      </c>
      <c r="D82" s="21">
        <v>131.60208292465921</v>
      </c>
      <c r="E82" s="21">
        <v>131.77273896501512</v>
      </c>
      <c r="F82" s="21">
        <v>132.9470658361231</v>
      </c>
      <c r="G82" s="21">
        <v>131.60725361655597</v>
      </c>
    </row>
    <row r="83" spans="1:7" x14ac:dyDescent="0.25">
      <c r="A83" s="20">
        <v>2020</v>
      </c>
      <c r="B83" s="20"/>
      <c r="C83" s="21">
        <v>133.53565485690831</v>
      </c>
      <c r="D83" s="21">
        <v>134.89919306717618</v>
      </c>
      <c r="E83" s="21">
        <v>132.92268402007684</v>
      </c>
      <c r="F83" s="21">
        <v>134.20322149709762</v>
      </c>
      <c r="G83" s="21">
        <v>133.89018836031474</v>
      </c>
    </row>
    <row r="84" spans="1:7" x14ac:dyDescent="0.25">
      <c r="A84" s="20">
        <v>2021</v>
      </c>
      <c r="B84" s="20"/>
      <c r="C84" s="21">
        <v>135.80000000000001</v>
      </c>
      <c r="D84" s="21">
        <v>137.80000000000001</v>
      </c>
      <c r="E84" s="21">
        <v>140.9</v>
      </c>
      <c r="F84" s="21">
        <v>141.30000000000001</v>
      </c>
      <c r="G84" s="21">
        <v>138.94999999999999</v>
      </c>
    </row>
    <row r="85" spans="1:7" x14ac:dyDescent="0.25">
      <c r="A85" s="20">
        <v>2022</v>
      </c>
      <c r="B85" s="20"/>
      <c r="C85" s="21">
        <v>143.69999999999999</v>
      </c>
      <c r="D85" s="21">
        <v>147.91045220457448</v>
      </c>
      <c r="E85" s="21">
        <v>151.12229327400627</v>
      </c>
      <c r="F85" s="21">
        <v>156.80648853089147</v>
      </c>
      <c r="G85" s="21">
        <v>149.88480850236806</v>
      </c>
    </row>
    <row r="86" spans="1:7" x14ac:dyDescent="0.25">
      <c r="A86" s="20">
        <v>2023</v>
      </c>
      <c r="B86" s="20"/>
      <c r="C86" s="21">
        <v>163.58336778393604</v>
      </c>
      <c r="D86" s="21">
        <v>164.26020831576847</v>
      </c>
      <c r="E86" s="21">
        <v>161.13999999999999</v>
      </c>
      <c r="F86" s="18">
        <v>162.6</v>
      </c>
      <c r="G86" s="21">
        <v>162.89589402492612</v>
      </c>
    </row>
    <row r="87" spans="1:7" x14ac:dyDescent="0.25">
      <c r="A87" s="20">
        <v>2024</v>
      </c>
      <c r="B87" s="20"/>
      <c r="C87" s="21">
        <v>164</v>
      </c>
      <c r="D87" s="21">
        <v>170.74569420589512</v>
      </c>
      <c r="E87" s="21"/>
      <c r="F87" s="18"/>
      <c r="G87" s="21">
        <v>167.37284710294756</v>
      </c>
    </row>
  </sheetData>
  <autoFilter ref="A7:I58" xr:uid="{82EF4394-B1DF-427B-BAD5-8B655FBEF323}">
    <filterColumn colId="0">
      <filters>
        <filter val="1996"/>
        <filter val="1997"/>
        <filter val="1998"/>
        <filter val="1999"/>
        <filter val="2000"/>
        <filter val="2005"/>
        <filter val="2006"/>
        <filter val="2007"/>
        <filter val="2008"/>
        <filter val="2009"/>
        <filter val="2010"/>
        <filter val="2011"/>
        <filter val="2012"/>
        <filter val="2013"/>
        <filter val="2014"/>
        <filter val="2015"/>
        <filter val="2016"/>
        <filter val="2017"/>
        <filter val="2018"/>
        <filter val="2019"/>
        <filter val="2020"/>
        <filter val="2021"/>
        <filter val="2022"/>
        <filter val="2023"/>
        <filter val="2024"/>
      </filters>
    </filterColumn>
    <filterColumn colId="7" showButton="0"/>
  </autoFilter>
  <mergeCells count="16">
    <mergeCell ref="H7:I7"/>
    <mergeCell ref="A1:I1"/>
    <mergeCell ref="H2:I2"/>
    <mergeCell ref="H4:I4"/>
    <mergeCell ref="H5:I5"/>
    <mergeCell ref="H6:I6"/>
    <mergeCell ref="H14:I14"/>
    <mergeCell ref="H15:I15"/>
    <mergeCell ref="H16:I16"/>
    <mergeCell ref="A58:H58"/>
    <mergeCell ref="H8:I8"/>
    <mergeCell ref="H9:I9"/>
    <mergeCell ref="H10:I10"/>
    <mergeCell ref="H11:I11"/>
    <mergeCell ref="H12:I12"/>
    <mergeCell ref="H13:I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9CE7-5085-4072-B32D-C1FF9C23DAC9}">
  <dimension ref="A1:F39"/>
  <sheetViews>
    <sheetView topLeftCell="A10" zoomScaleNormal="100" workbookViewId="0">
      <selection activeCell="C39" sqref="C39"/>
    </sheetView>
  </sheetViews>
  <sheetFormatPr defaultRowHeight="15.75" x14ac:dyDescent="0.25"/>
  <cols>
    <col min="1" max="1" width="17" style="30" customWidth="1"/>
    <col min="2" max="6" width="20.140625" style="30" customWidth="1"/>
    <col min="7" max="7" width="18" style="31" customWidth="1"/>
    <col min="8" max="16384" width="9.140625" style="31"/>
  </cols>
  <sheetData>
    <row r="1" spans="1:6" x14ac:dyDescent="0.25">
      <c r="A1" s="50" t="s">
        <v>21</v>
      </c>
      <c r="B1" s="50"/>
      <c r="C1" s="50"/>
      <c r="D1" s="50"/>
      <c r="E1" s="50"/>
      <c r="F1" s="50"/>
    </row>
    <row r="2" spans="1:6" x14ac:dyDescent="0.25">
      <c r="A2" s="50"/>
      <c r="B2" s="50"/>
      <c r="C2" s="50"/>
      <c r="D2" s="50"/>
      <c r="E2" s="50"/>
      <c r="F2" s="50"/>
    </row>
    <row r="3" spans="1:6" x14ac:dyDescent="0.25">
      <c r="A3" s="50"/>
      <c r="B3" s="50"/>
      <c r="C3" s="50"/>
      <c r="D3" s="50"/>
      <c r="E3" s="50"/>
      <c r="F3" s="50"/>
    </row>
    <row r="5" spans="1:6" x14ac:dyDescent="0.25">
      <c r="A5" s="51" t="s">
        <v>17</v>
      </c>
      <c r="B5" s="52"/>
      <c r="C5" s="33">
        <v>9.25</v>
      </c>
      <c r="D5" s="34"/>
      <c r="E5" s="35"/>
      <c r="F5" s="31"/>
    </row>
    <row r="6" spans="1:6" x14ac:dyDescent="0.25">
      <c r="A6" s="32"/>
      <c r="B6" s="32"/>
      <c r="C6" s="36"/>
      <c r="D6" s="34"/>
      <c r="E6" s="35"/>
      <c r="F6" s="31"/>
    </row>
    <row r="7" spans="1:6" x14ac:dyDescent="0.25">
      <c r="A7" s="51" t="s">
        <v>18</v>
      </c>
      <c r="B7" s="52"/>
      <c r="C7" s="37">
        <v>2021</v>
      </c>
      <c r="D7" s="34">
        <f>INDEX(tblInflation3[Average],MATCH(BaseYear,tblInflation3[Year],0),1)</f>
        <v>138.94999999999999</v>
      </c>
      <c r="E7" s="35"/>
      <c r="F7" s="31"/>
    </row>
    <row r="8" spans="1:6" x14ac:dyDescent="0.25">
      <c r="A8" s="51" t="s">
        <v>19</v>
      </c>
      <c r="B8" s="52"/>
      <c r="C8" s="37">
        <v>2025</v>
      </c>
      <c r="D8" s="34" cm="1">
        <f t="array" ref="D8">INDEX(tblInflation3[Average],MATCH(CY,tblInflation3[Year],0),1)</f>
        <v>174.3</v>
      </c>
      <c r="E8" s="35"/>
      <c r="F8" s="31"/>
    </row>
    <row r="9" spans="1:6" x14ac:dyDescent="0.25">
      <c r="A9" s="32"/>
      <c r="B9" s="32"/>
      <c r="C9" s="36"/>
      <c r="D9" s="34"/>
      <c r="E9" s="35"/>
      <c r="F9" s="31"/>
    </row>
    <row r="10" spans="1:6" x14ac:dyDescent="0.25">
      <c r="A10" s="51" t="s">
        <v>20</v>
      </c>
      <c r="B10" s="52"/>
      <c r="C10" s="38" cm="1">
        <f t="array" ref="C10">CalculationIndex/BaseIndex*BaseValue</f>
        <v>11.603274559193956</v>
      </c>
      <c r="D10" s="34"/>
      <c r="E10" s="35"/>
      <c r="F10" s="31"/>
    </row>
    <row r="13" spans="1:6" ht="30" customHeight="1" x14ac:dyDescent="0.25">
      <c r="A13" s="39" t="s">
        <v>8</v>
      </c>
      <c r="B13" s="39" t="s">
        <v>13</v>
      </c>
      <c r="C13" s="39" t="s">
        <v>14</v>
      </c>
      <c r="D13" s="39" t="s">
        <v>15</v>
      </c>
      <c r="E13" s="39" t="s">
        <v>16</v>
      </c>
      <c r="F13" s="39" t="s">
        <v>1</v>
      </c>
    </row>
    <row r="14" spans="1:6" x14ac:dyDescent="0.25">
      <c r="A14" s="43">
        <v>1996</v>
      </c>
      <c r="B14" s="41">
        <v>65.999364</v>
      </c>
      <c r="C14" s="41">
        <v>67.492440000000002</v>
      </c>
      <c r="D14" s="41">
        <v>67.56</v>
      </c>
      <c r="E14" s="41">
        <v>68.16</v>
      </c>
      <c r="F14" s="41">
        <f>AVERAGE(B14:E14)</f>
        <v>67.302951000000007</v>
      </c>
    </row>
    <row r="15" spans="1:6" x14ac:dyDescent="0.25">
      <c r="A15" s="43">
        <v>1997</v>
      </c>
      <c r="B15" s="41">
        <v>68.75</v>
      </c>
      <c r="C15" s="41">
        <v>68.62</v>
      </c>
      <c r="D15" s="41">
        <v>68.17</v>
      </c>
      <c r="E15" s="41">
        <v>68.87</v>
      </c>
      <c r="F15" s="41">
        <f t="shared" ref="F15:F20" si="0">AVERAGE(B15:E15)</f>
        <v>68.602500000000006</v>
      </c>
    </row>
    <row r="16" spans="1:6" x14ac:dyDescent="0.25">
      <c r="A16" s="43">
        <v>1998</v>
      </c>
      <c r="B16" s="41">
        <v>69</v>
      </c>
      <c r="C16" s="41">
        <v>68.040000000000006</v>
      </c>
      <c r="D16" s="41">
        <v>67.930000000000007</v>
      </c>
      <c r="E16" s="41">
        <v>67.72</v>
      </c>
      <c r="F16" s="41">
        <f t="shared" si="0"/>
        <v>68.172500000000014</v>
      </c>
    </row>
    <row r="17" spans="1:6" x14ac:dyDescent="0.25">
      <c r="A17" s="43">
        <v>1999</v>
      </c>
      <c r="B17" s="41">
        <v>68.56</v>
      </c>
      <c r="C17" s="41">
        <v>68.86</v>
      </c>
      <c r="D17" s="41">
        <v>70.11</v>
      </c>
      <c r="E17" s="41">
        <v>70.17</v>
      </c>
      <c r="F17" s="41">
        <f t="shared" si="0"/>
        <v>69.425000000000011</v>
      </c>
    </row>
    <row r="18" spans="1:6" x14ac:dyDescent="0.25">
      <c r="A18" s="43">
        <v>2000</v>
      </c>
      <c r="B18" s="41">
        <v>71.19</v>
      </c>
      <c r="C18" s="41">
        <v>71.38</v>
      </c>
      <c r="D18" s="41">
        <v>70.430000000000007</v>
      </c>
      <c r="E18" s="41">
        <v>70.239999999999995</v>
      </c>
      <c r="F18" s="41">
        <f t="shared" si="0"/>
        <v>70.81</v>
      </c>
    </row>
    <row r="19" spans="1:6" x14ac:dyDescent="0.25">
      <c r="A19" s="43">
        <v>2005</v>
      </c>
      <c r="B19" s="41">
        <v>79.25</v>
      </c>
      <c r="C19" s="41">
        <v>80.900000000000006</v>
      </c>
      <c r="D19" s="41">
        <v>81.53</v>
      </c>
      <c r="E19" s="41">
        <v>88.12</v>
      </c>
      <c r="F19" s="41">
        <f t="shared" si="0"/>
        <v>82.45</v>
      </c>
    </row>
    <row r="20" spans="1:6" x14ac:dyDescent="0.25">
      <c r="A20" s="43">
        <v>2006</v>
      </c>
      <c r="B20" s="41">
        <v>88.79</v>
      </c>
      <c r="C20" s="41">
        <v>91.26</v>
      </c>
      <c r="D20" s="41">
        <v>92.41</v>
      </c>
      <c r="E20" s="41">
        <v>95.53</v>
      </c>
      <c r="F20" s="41">
        <f t="shared" si="0"/>
        <v>91.997500000000002</v>
      </c>
    </row>
    <row r="21" spans="1:6" x14ac:dyDescent="0.25">
      <c r="A21" s="40">
        <v>2007</v>
      </c>
      <c r="B21" s="41">
        <v>97.22</v>
      </c>
      <c r="C21" s="40">
        <v>98.09</v>
      </c>
      <c r="D21" s="40">
        <v>97.59</v>
      </c>
      <c r="E21" s="42">
        <v>100</v>
      </c>
      <c r="F21" s="41">
        <f>AVERAGE(B21:E21)</f>
        <v>98.224999999999994</v>
      </c>
    </row>
    <row r="22" spans="1:6" x14ac:dyDescent="0.25">
      <c r="A22" s="40">
        <v>2008</v>
      </c>
      <c r="B22" s="41">
        <v>101.1</v>
      </c>
      <c r="C22" s="40">
        <v>104.1</v>
      </c>
      <c r="D22" s="40">
        <v>106</v>
      </c>
      <c r="E22" s="42">
        <v>106.1</v>
      </c>
      <c r="F22" s="41">
        <f t="shared" ref="F22:F35" si="1">AVERAGE(B22:E22)</f>
        <v>104.32499999999999</v>
      </c>
    </row>
    <row r="23" spans="1:6" x14ac:dyDescent="0.25">
      <c r="A23" s="40">
        <v>2009</v>
      </c>
      <c r="B23" s="41">
        <v>105.6</v>
      </c>
      <c r="C23" s="40">
        <v>105.4</v>
      </c>
      <c r="D23" s="40">
        <v>106.9</v>
      </c>
      <c r="E23" s="40">
        <v>106.5</v>
      </c>
      <c r="F23" s="41">
        <f t="shared" si="1"/>
        <v>106.1</v>
      </c>
    </row>
    <row r="24" spans="1:6" x14ac:dyDescent="0.25">
      <c r="A24" s="40">
        <v>2010</v>
      </c>
      <c r="B24" s="41">
        <v>107.8</v>
      </c>
      <c r="C24" s="40">
        <v>108.9</v>
      </c>
      <c r="D24" s="40">
        <v>109.4</v>
      </c>
      <c r="E24" s="40">
        <v>110.6</v>
      </c>
      <c r="F24" s="41">
        <f t="shared" si="1"/>
        <v>109.17500000000001</v>
      </c>
    </row>
    <row r="25" spans="1:6" x14ac:dyDescent="0.25">
      <c r="A25" s="43">
        <v>2011</v>
      </c>
      <c r="B25" s="41">
        <v>109.8</v>
      </c>
      <c r="C25" s="44">
        <v>112.9</v>
      </c>
      <c r="D25" s="43">
        <v>113.3</v>
      </c>
      <c r="E25" s="40">
        <v>115</v>
      </c>
      <c r="F25" s="41">
        <f t="shared" si="1"/>
        <v>112.75</v>
      </c>
    </row>
    <row r="26" spans="1:6" x14ac:dyDescent="0.25">
      <c r="A26" s="43">
        <v>2012</v>
      </c>
      <c r="B26" s="41">
        <v>116</v>
      </c>
      <c r="C26" s="43">
        <v>116.4</v>
      </c>
      <c r="D26" s="44">
        <v>116.6</v>
      </c>
      <c r="E26" s="43">
        <v>116.3</v>
      </c>
      <c r="F26" s="41">
        <f t="shared" si="1"/>
        <v>116.325</v>
      </c>
    </row>
    <row r="27" spans="1:6" x14ac:dyDescent="0.25">
      <c r="A27" s="43">
        <v>2013</v>
      </c>
      <c r="B27" s="41">
        <v>116.8</v>
      </c>
      <c r="C27" s="43">
        <v>117</v>
      </c>
      <c r="D27" s="43">
        <v>115.5</v>
      </c>
      <c r="E27" s="40">
        <v>115.8</v>
      </c>
      <c r="F27" s="41">
        <f t="shared" si="1"/>
        <v>116.27500000000001</v>
      </c>
    </row>
    <row r="28" spans="1:6" x14ac:dyDescent="0.25">
      <c r="A28" s="43">
        <v>2014</v>
      </c>
      <c r="B28" s="41">
        <v>116.4</v>
      </c>
      <c r="C28" s="44">
        <v>117.1</v>
      </c>
      <c r="D28" s="43">
        <v>117.2</v>
      </c>
      <c r="E28" s="43">
        <v>117.9</v>
      </c>
      <c r="F28" s="41">
        <f t="shared" si="1"/>
        <v>117.15</v>
      </c>
    </row>
    <row r="29" spans="1:6" x14ac:dyDescent="0.25">
      <c r="A29" s="43">
        <v>2015</v>
      </c>
      <c r="B29" s="41">
        <v>116</v>
      </c>
      <c r="C29" s="44">
        <v>116.5</v>
      </c>
      <c r="D29" s="43">
        <v>116.4</v>
      </c>
      <c r="E29" s="43">
        <v>115.4</v>
      </c>
      <c r="F29" s="41">
        <f t="shared" si="1"/>
        <v>116.07499999999999</v>
      </c>
    </row>
    <row r="30" spans="1:6" x14ac:dyDescent="0.25">
      <c r="A30" s="43">
        <v>2016</v>
      </c>
      <c r="B30" s="41">
        <v>121.3</v>
      </c>
      <c r="C30" s="44">
        <v>123.5</v>
      </c>
      <c r="D30" s="43">
        <v>123.6</v>
      </c>
      <c r="E30" s="43">
        <v>123.6</v>
      </c>
      <c r="F30" s="41">
        <f t="shared" si="1"/>
        <v>123</v>
      </c>
    </row>
    <row r="31" spans="1:6" x14ac:dyDescent="0.25">
      <c r="A31" s="43">
        <v>2017</v>
      </c>
      <c r="B31" s="41">
        <v>124.1</v>
      </c>
      <c r="C31" s="44">
        <v>126.1</v>
      </c>
      <c r="D31" s="43">
        <v>126.4</v>
      </c>
      <c r="E31" s="43">
        <v>127.6</v>
      </c>
      <c r="F31" s="41">
        <f t="shared" si="1"/>
        <v>126.05000000000001</v>
      </c>
    </row>
    <row r="32" spans="1:6" x14ac:dyDescent="0.25">
      <c r="A32" s="43">
        <v>2018</v>
      </c>
      <c r="B32" s="41">
        <v>127.6</v>
      </c>
      <c r="C32" s="44">
        <v>129.30000000000001</v>
      </c>
      <c r="D32" s="44">
        <v>129.9</v>
      </c>
      <c r="E32" s="44">
        <v>130.5</v>
      </c>
      <c r="F32" s="41">
        <f t="shared" si="1"/>
        <v>129.32499999999999</v>
      </c>
    </row>
    <row r="33" spans="1:6" x14ac:dyDescent="0.25">
      <c r="A33" s="43">
        <v>2019</v>
      </c>
      <c r="B33" s="41">
        <v>130.10712674042639</v>
      </c>
      <c r="C33" s="44">
        <v>131.60208292465921</v>
      </c>
      <c r="D33" s="44">
        <v>131.77273896501512</v>
      </c>
      <c r="E33" s="44">
        <v>132.9470658361231</v>
      </c>
      <c r="F33" s="41">
        <f t="shared" si="1"/>
        <v>131.60725361655597</v>
      </c>
    </row>
    <row r="34" spans="1:6" x14ac:dyDescent="0.25">
      <c r="A34" s="43">
        <v>2020</v>
      </c>
      <c r="B34" s="41">
        <v>133.53565485690831</v>
      </c>
      <c r="C34" s="44">
        <v>134.89919306717618</v>
      </c>
      <c r="D34" s="44">
        <v>132.92268402007684</v>
      </c>
      <c r="E34" s="44">
        <v>134.20322149709762</v>
      </c>
      <c r="F34" s="41">
        <f t="shared" si="1"/>
        <v>133.89018836031474</v>
      </c>
    </row>
    <row r="35" spans="1:6" x14ac:dyDescent="0.25">
      <c r="A35" s="43">
        <v>2021</v>
      </c>
      <c r="B35" s="41">
        <v>135.80000000000001</v>
      </c>
      <c r="C35" s="44">
        <v>137.80000000000001</v>
      </c>
      <c r="D35" s="44">
        <v>140.9</v>
      </c>
      <c r="E35" s="44">
        <v>141.30000000000001</v>
      </c>
      <c r="F35" s="41">
        <f t="shared" si="1"/>
        <v>138.94999999999999</v>
      </c>
    </row>
    <row r="36" spans="1:6" x14ac:dyDescent="0.25">
      <c r="A36" s="43">
        <v>2022</v>
      </c>
      <c r="B36" s="41">
        <v>143.69999999999999</v>
      </c>
      <c r="C36" s="44">
        <v>147.91045220457448</v>
      </c>
      <c r="D36" s="44">
        <v>151.12229327400627</v>
      </c>
      <c r="E36" s="44">
        <v>156.80648853089147</v>
      </c>
      <c r="F36" s="41">
        <f>AVERAGE(B36:E36)</f>
        <v>149.88480850236806</v>
      </c>
    </row>
    <row r="37" spans="1:6" x14ac:dyDescent="0.25">
      <c r="A37" s="43">
        <v>2023</v>
      </c>
      <c r="B37" s="41">
        <v>163.58336778393604</v>
      </c>
      <c r="C37" s="44">
        <v>164.26020831576847</v>
      </c>
      <c r="D37" s="44">
        <v>161.13999999999999</v>
      </c>
      <c r="E37" s="44">
        <v>162.6</v>
      </c>
      <c r="F37" s="41">
        <f>AVERAGE(B37:D37)</f>
        <v>162.99452536656815</v>
      </c>
    </row>
    <row r="38" spans="1:6" x14ac:dyDescent="0.25">
      <c r="A38" s="43">
        <v>2024</v>
      </c>
      <c r="B38" s="41">
        <v>164</v>
      </c>
      <c r="C38" s="44">
        <v>171.07561641973618</v>
      </c>
      <c r="D38" s="44">
        <v>171.4</v>
      </c>
      <c r="E38" s="44">
        <v>172.1</v>
      </c>
      <c r="F38" s="41">
        <f>AVERAGE(B38:D38)</f>
        <v>168.8252054732454</v>
      </c>
    </row>
    <row r="39" spans="1:6" x14ac:dyDescent="0.25">
      <c r="A39" s="43">
        <v>2025</v>
      </c>
      <c r="B39" s="41">
        <v>173.7</v>
      </c>
      <c r="C39" s="44">
        <v>174.9</v>
      </c>
      <c r="D39" s="44"/>
      <c r="E39" s="44"/>
      <c r="F39" s="41">
        <f>AVERAGE(B39:D39)</f>
        <v>174.3</v>
      </c>
    </row>
  </sheetData>
  <mergeCells count="5">
    <mergeCell ref="A1:F3"/>
    <mergeCell ref="A5:B5"/>
    <mergeCell ref="A7:B7"/>
    <mergeCell ref="A8:B8"/>
    <mergeCell ref="A10:B10"/>
  </mergeCell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C227B-87A8-4125-91EB-F8D150A3ACA0}">
  <dimension ref="A1:F38"/>
  <sheetViews>
    <sheetView tabSelected="1" zoomScaleNormal="100" workbookViewId="0">
      <selection activeCell="E8" sqref="E8"/>
    </sheetView>
  </sheetViews>
  <sheetFormatPr defaultRowHeight="15.75" x14ac:dyDescent="0.25"/>
  <cols>
    <col min="1" max="1" width="17" style="30" customWidth="1"/>
    <col min="2" max="6" width="20.140625" style="30" customWidth="1"/>
    <col min="7" max="7" width="18" style="31" customWidth="1"/>
    <col min="8" max="16384" width="9.140625" style="31"/>
  </cols>
  <sheetData>
    <row r="1" spans="1:6" x14ac:dyDescent="0.25">
      <c r="A1" s="50" t="s">
        <v>22</v>
      </c>
      <c r="B1" s="50"/>
      <c r="C1" s="50"/>
      <c r="D1" s="50"/>
      <c r="E1" s="50"/>
      <c r="F1" s="50"/>
    </row>
    <row r="2" spans="1:6" x14ac:dyDescent="0.25">
      <c r="A2" s="50"/>
      <c r="B2" s="50"/>
      <c r="C2" s="50"/>
      <c r="D2" s="50"/>
      <c r="E2" s="50"/>
      <c r="F2" s="50"/>
    </row>
    <row r="3" spans="1:6" x14ac:dyDescent="0.25">
      <c r="A3" s="50"/>
      <c r="B3" s="50"/>
      <c r="C3" s="50"/>
      <c r="D3" s="50"/>
      <c r="E3" s="50"/>
      <c r="F3" s="50"/>
    </row>
    <row r="5" spans="1:6" x14ac:dyDescent="0.25">
      <c r="A5" s="51" t="s">
        <v>17</v>
      </c>
      <c r="B5" s="52"/>
      <c r="C5" s="33">
        <v>9.25</v>
      </c>
      <c r="D5" s="34"/>
      <c r="E5" s="35"/>
      <c r="F5" s="31"/>
    </row>
    <row r="6" spans="1:6" x14ac:dyDescent="0.25">
      <c r="A6" s="32"/>
      <c r="B6" s="32"/>
      <c r="C6" s="36"/>
      <c r="D6" s="34"/>
      <c r="E6" s="35"/>
      <c r="F6" s="31"/>
    </row>
    <row r="7" spans="1:6" x14ac:dyDescent="0.25">
      <c r="A7" s="51" t="s">
        <v>18</v>
      </c>
      <c r="B7" s="52"/>
      <c r="C7" s="37">
        <v>2007</v>
      </c>
      <c r="D7" s="34">
        <f>INDEX(tblInflation[Average],MATCH(BaseYear,tblInflation[Year],0),1)</f>
        <v>97.107500000000016</v>
      </c>
      <c r="E7" s="35"/>
      <c r="F7" s="31"/>
    </row>
    <row r="8" spans="1:6" x14ac:dyDescent="0.25">
      <c r="A8" s="51" t="s">
        <v>19</v>
      </c>
      <c r="B8" s="52"/>
      <c r="C8" s="37">
        <v>2025</v>
      </c>
      <c r="D8" s="34">
        <f>INDEX(tblInflation[Average],MATCH(CY,tblInflation[Year],0),1)</f>
        <v>173.56666666666663</v>
      </c>
      <c r="E8" s="35"/>
      <c r="F8" s="31"/>
    </row>
    <row r="9" spans="1:6" x14ac:dyDescent="0.25">
      <c r="A9" s="32"/>
      <c r="B9" s="32"/>
      <c r="C9" s="36"/>
      <c r="D9" s="34"/>
      <c r="E9" s="35"/>
      <c r="F9" s="31"/>
    </row>
    <row r="10" spans="1:6" x14ac:dyDescent="0.25">
      <c r="A10" s="51" t="s">
        <v>20</v>
      </c>
      <c r="B10" s="52"/>
      <c r="C10" s="38">
        <f>CalculationIndex/BaseIndex*BaseValue</f>
        <v>16.533137673883747</v>
      </c>
      <c r="D10" s="34"/>
      <c r="E10" s="35"/>
      <c r="F10" s="31"/>
    </row>
    <row r="13" spans="1:6" ht="30" customHeight="1" x14ac:dyDescent="0.25">
      <c r="A13" s="39" t="s">
        <v>8</v>
      </c>
      <c r="B13" s="39" t="s">
        <v>13</v>
      </c>
      <c r="C13" s="39" t="s">
        <v>14</v>
      </c>
      <c r="D13" s="39" t="s">
        <v>15</v>
      </c>
      <c r="E13" s="39" t="s">
        <v>16</v>
      </c>
      <c r="F13" s="39" t="s">
        <v>1</v>
      </c>
    </row>
    <row r="14" spans="1:6" x14ac:dyDescent="0.25">
      <c r="A14" s="43">
        <v>1997</v>
      </c>
      <c r="B14" s="41">
        <v>67.302951000000007</v>
      </c>
      <c r="C14" s="41">
        <v>68.75</v>
      </c>
      <c r="D14" s="41">
        <v>68.62</v>
      </c>
      <c r="E14" s="41">
        <v>68.17</v>
      </c>
      <c r="F14" s="41">
        <f>AVERAGE(B14:E14)</f>
        <v>68.210737750000007</v>
      </c>
    </row>
    <row r="15" spans="1:6" x14ac:dyDescent="0.25">
      <c r="A15" s="43">
        <v>1998</v>
      </c>
      <c r="B15" s="41">
        <v>68.87</v>
      </c>
      <c r="C15" s="41">
        <v>69</v>
      </c>
      <c r="D15" s="41">
        <v>68.040000000000006</v>
      </c>
      <c r="E15" s="41">
        <v>67.930000000000007</v>
      </c>
      <c r="F15" s="41">
        <f t="shared" ref="F15:F20" si="0">AVERAGE(B15:E15)</f>
        <v>68.460000000000008</v>
      </c>
    </row>
    <row r="16" spans="1:6" x14ac:dyDescent="0.25">
      <c r="A16" s="43">
        <v>1999</v>
      </c>
      <c r="B16" s="41">
        <v>67.72</v>
      </c>
      <c r="C16" s="41">
        <v>68.56</v>
      </c>
      <c r="D16" s="41">
        <v>68.86</v>
      </c>
      <c r="E16" s="41">
        <v>70.11</v>
      </c>
      <c r="F16" s="41">
        <f t="shared" si="0"/>
        <v>68.8125</v>
      </c>
    </row>
    <row r="17" spans="1:6" x14ac:dyDescent="0.25">
      <c r="A17" s="43">
        <v>2000</v>
      </c>
      <c r="B17" s="41">
        <v>70.17</v>
      </c>
      <c r="C17" s="41">
        <v>71.19</v>
      </c>
      <c r="D17" s="41">
        <v>71.38</v>
      </c>
      <c r="E17" s="41">
        <v>70.430000000000007</v>
      </c>
      <c r="F17" s="41">
        <f t="shared" si="0"/>
        <v>70.792500000000004</v>
      </c>
    </row>
    <row r="18" spans="1:6" x14ac:dyDescent="0.25">
      <c r="A18" s="43">
        <v>2005</v>
      </c>
      <c r="B18" s="41">
        <v>70.239999999999995</v>
      </c>
      <c r="C18" s="41">
        <v>79.25</v>
      </c>
      <c r="D18" s="41">
        <v>80.900000000000006</v>
      </c>
      <c r="E18" s="41">
        <v>81.53</v>
      </c>
      <c r="F18" s="41">
        <f t="shared" si="0"/>
        <v>77.98</v>
      </c>
    </row>
    <row r="19" spans="1:6" x14ac:dyDescent="0.25">
      <c r="A19" s="43">
        <v>2006</v>
      </c>
      <c r="B19" s="41">
        <v>88.12</v>
      </c>
      <c r="C19" s="41">
        <v>88.79</v>
      </c>
      <c r="D19" s="41">
        <v>91.26</v>
      </c>
      <c r="E19" s="41">
        <v>92.41</v>
      </c>
      <c r="F19" s="41">
        <f t="shared" si="0"/>
        <v>90.14500000000001</v>
      </c>
    </row>
    <row r="20" spans="1:6" x14ac:dyDescent="0.25">
      <c r="A20" s="43">
        <v>2007</v>
      </c>
      <c r="B20" s="41">
        <v>95.53</v>
      </c>
      <c r="C20" s="41">
        <v>97.22</v>
      </c>
      <c r="D20" s="41">
        <v>98.09</v>
      </c>
      <c r="E20" s="41">
        <v>97.59</v>
      </c>
      <c r="F20" s="41">
        <f t="shared" si="0"/>
        <v>97.107500000000016</v>
      </c>
    </row>
    <row r="21" spans="1:6" x14ac:dyDescent="0.25">
      <c r="A21" s="40">
        <v>2008</v>
      </c>
      <c r="B21" s="41">
        <v>98.224999999999994</v>
      </c>
      <c r="C21" s="40">
        <v>101.1</v>
      </c>
      <c r="D21" s="40">
        <v>104.1</v>
      </c>
      <c r="E21" s="42">
        <v>106</v>
      </c>
      <c r="F21" s="41">
        <f>AVERAGE(B21:E21)</f>
        <v>102.35624999999999</v>
      </c>
    </row>
    <row r="22" spans="1:6" x14ac:dyDescent="0.25">
      <c r="A22" s="40">
        <v>2009</v>
      </c>
      <c r="B22" s="41">
        <v>104.32499999999999</v>
      </c>
      <c r="C22" s="40">
        <v>105.6</v>
      </c>
      <c r="D22" s="40">
        <v>105.4</v>
      </c>
      <c r="E22" s="42">
        <v>106.9</v>
      </c>
      <c r="F22" s="41">
        <f t="shared" ref="F22:F35" si="1">AVERAGE(B22:E22)</f>
        <v>105.55625000000001</v>
      </c>
    </row>
    <row r="23" spans="1:6" x14ac:dyDescent="0.25">
      <c r="A23" s="40">
        <v>2010</v>
      </c>
      <c r="B23" s="41">
        <v>106.1</v>
      </c>
      <c r="C23" s="40">
        <v>107.8</v>
      </c>
      <c r="D23" s="40">
        <v>108.9</v>
      </c>
      <c r="E23" s="40">
        <v>109.4</v>
      </c>
      <c r="F23" s="41">
        <f t="shared" si="1"/>
        <v>108.04999999999998</v>
      </c>
    </row>
    <row r="24" spans="1:6" x14ac:dyDescent="0.25">
      <c r="A24" s="40">
        <v>2011</v>
      </c>
      <c r="B24" s="41">
        <v>109.17500000000001</v>
      </c>
      <c r="C24" s="40">
        <v>109.8</v>
      </c>
      <c r="D24" s="40">
        <v>112.9</v>
      </c>
      <c r="E24" s="40">
        <v>113.3</v>
      </c>
      <c r="F24" s="41">
        <f t="shared" si="1"/>
        <v>111.29375</v>
      </c>
    </row>
    <row r="25" spans="1:6" x14ac:dyDescent="0.25">
      <c r="A25" s="43">
        <v>2012</v>
      </c>
      <c r="B25" s="41">
        <v>112.75</v>
      </c>
      <c r="C25" s="44">
        <v>116</v>
      </c>
      <c r="D25" s="43">
        <v>116.4</v>
      </c>
      <c r="E25" s="40">
        <v>116.6</v>
      </c>
      <c r="F25" s="41">
        <f t="shared" si="1"/>
        <v>115.4375</v>
      </c>
    </row>
    <row r="26" spans="1:6" x14ac:dyDescent="0.25">
      <c r="A26" s="43">
        <v>2013</v>
      </c>
      <c r="B26" s="41">
        <v>116.325</v>
      </c>
      <c r="C26" s="43">
        <v>116.8</v>
      </c>
      <c r="D26" s="44">
        <v>117</v>
      </c>
      <c r="E26" s="43">
        <v>115.5</v>
      </c>
      <c r="F26" s="41">
        <f t="shared" si="1"/>
        <v>116.40625</v>
      </c>
    </row>
    <row r="27" spans="1:6" x14ac:dyDescent="0.25">
      <c r="A27" s="43">
        <v>2014</v>
      </c>
      <c r="B27" s="41">
        <v>116.27500000000001</v>
      </c>
      <c r="C27" s="43">
        <v>116.4</v>
      </c>
      <c r="D27" s="43">
        <v>117.1</v>
      </c>
      <c r="E27" s="40">
        <v>117.2</v>
      </c>
      <c r="F27" s="41">
        <f t="shared" si="1"/>
        <v>116.74374999999999</v>
      </c>
    </row>
    <row r="28" spans="1:6" x14ac:dyDescent="0.25">
      <c r="A28" s="43">
        <v>2015</v>
      </c>
      <c r="B28" s="41">
        <v>117.15</v>
      </c>
      <c r="C28" s="44">
        <v>116</v>
      </c>
      <c r="D28" s="43">
        <v>116.5</v>
      </c>
      <c r="E28" s="43">
        <v>116.4</v>
      </c>
      <c r="F28" s="41">
        <f t="shared" si="1"/>
        <v>116.51249999999999</v>
      </c>
    </row>
    <row r="29" spans="1:6" x14ac:dyDescent="0.25">
      <c r="A29" s="43">
        <v>2016</v>
      </c>
      <c r="B29" s="41">
        <v>116.07499999999999</v>
      </c>
      <c r="C29" s="44">
        <v>121.3</v>
      </c>
      <c r="D29" s="43">
        <v>123.5</v>
      </c>
      <c r="E29" s="43">
        <v>123.6</v>
      </c>
      <c r="F29" s="41">
        <f t="shared" si="1"/>
        <v>121.11875000000001</v>
      </c>
    </row>
    <row r="30" spans="1:6" x14ac:dyDescent="0.25">
      <c r="A30" s="43">
        <v>2017</v>
      </c>
      <c r="B30" s="41">
        <v>123</v>
      </c>
      <c r="C30" s="44">
        <v>124.1</v>
      </c>
      <c r="D30" s="43">
        <v>126.1</v>
      </c>
      <c r="E30" s="43">
        <v>126.4</v>
      </c>
      <c r="F30" s="41">
        <f t="shared" si="1"/>
        <v>124.9</v>
      </c>
    </row>
    <row r="31" spans="1:6" x14ac:dyDescent="0.25">
      <c r="A31" s="43">
        <v>2018</v>
      </c>
      <c r="B31" s="41">
        <v>126.05000000000001</v>
      </c>
      <c r="C31" s="44">
        <v>127.6</v>
      </c>
      <c r="D31" s="43">
        <v>129.30000000000001</v>
      </c>
      <c r="E31" s="43">
        <v>129.9</v>
      </c>
      <c r="F31" s="41">
        <f t="shared" si="1"/>
        <v>128.21250000000001</v>
      </c>
    </row>
    <row r="32" spans="1:6" x14ac:dyDescent="0.25">
      <c r="A32" s="43">
        <v>2019</v>
      </c>
      <c r="B32" s="41">
        <v>129.32499999999999</v>
      </c>
      <c r="C32" s="44">
        <v>130.10712674042639</v>
      </c>
      <c r="D32" s="44">
        <v>131.60208292465921</v>
      </c>
      <c r="E32" s="44">
        <v>131.77273896501512</v>
      </c>
      <c r="F32" s="41">
        <f t="shared" si="1"/>
        <v>130.70173715752517</v>
      </c>
    </row>
    <row r="33" spans="1:6" x14ac:dyDescent="0.25">
      <c r="A33" s="43">
        <v>2020</v>
      </c>
      <c r="B33" s="41">
        <v>131.60725361655597</v>
      </c>
      <c r="C33" s="44">
        <v>133.53565485690831</v>
      </c>
      <c r="D33" s="44">
        <v>134.89919306717618</v>
      </c>
      <c r="E33" s="44">
        <v>132.92268402007684</v>
      </c>
      <c r="F33" s="41">
        <f t="shared" si="1"/>
        <v>133.24119639017934</v>
      </c>
    </row>
    <row r="34" spans="1:6" x14ac:dyDescent="0.25">
      <c r="A34" s="43">
        <v>2021</v>
      </c>
      <c r="B34" s="41">
        <v>133.89018836031474</v>
      </c>
      <c r="C34" s="44">
        <v>135.80000000000001</v>
      </c>
      <c r="D34" s="44">
        <v>137.80000000000001</v>
      </c>
      <c r="E34" s="44">
        <v>140.9</v>
      </c>
      <c r="F34" s="41">
        <f t="shared" si="1"/>
        <v>137.09754709007871</v>
      </c>
    </row>
    <row r="35" spans="1:6" x14ac:dyDescent="0.25">
      <c r="A35" s="43">
        <v>2022</v>
      </c>
      <c r="B35" s="41">
        <v>138.94999999999999</v>
      </c>
      <c r="C35" s="44">
        <v>143.69999999999999</v>
      </c>
      <c r="D35" s="44">
        <v>147.91045220457448</v>
      </c>
      <c r="E35" s="44">
        <v>151.12229327400627</v>
      </c>
      <c r="F35" s="41">
        <f t="shared" si="1"/>
        <v>145.42068636964518</v>
      </c>
    </row>
    <row r="36" spans="1:6" x14ac:dyDescent="0.25">
      <c r="A36" s="43">
        <v>2023</v>
      </c>
      <c r="B36" s="41">
        <v>149.88480850236806</v>
      </c>
      <c r="C36" s="44">
        <v>163.58336778393604</v>
      </c>
      <c r="D36" s="44">
        <v>164.26020831576847</v>
      </c>
      <c r="E36" s="44">
        <v>161.13999999999999</v>
      </c>
      <c r="F36" s="41">
        <f>AVERAGE(B36:E36)</f>
        <v>159.71709615051816</v>
      </c>
    </row>
    <row r="37" spans="1:6" x14ac:dyDescent="0.25">
      <c r="A37" s="43">
        <v>2024</v>
      </c>
      <c r="B37" s="41">
        <v>162.6</v>
      </c>
      <c r="C37" s="44">
        <v>164</v>
      </c>
      <c r="D37" s="44">
        <v>171.07561641973618</v>
      </c>
      <c r="E37" s="44">
        <v>171.4</v>
      </c>
      <c r="F37" s="41">
        <f>AVERAGE(B37:E37)</f>
        <v>167.26890410493405</v>
      </c>
    </row>
    <row r="38" spans="1:6" x14ac:dyDescent="0.25">
      <c r="A38" s="43">
        <v>2025</v>
      </c>
      <c r="B38" s="41">
        <v>172.1</v>
      </c>
      <c r="C38" s="44">
        <v>173.7</v>
      </c>
      <c r="D38" s="44">
        <v>174.9</v>
      </c>
      <c r="E38" s="44"/>
      <c r="F38" s="41">
        <f>AVERAGE(B38:E38)</f>
        <v>173.56666666666663</v>
      </c>
    </row>
  </sheetData>
  <mergeCells count="5">
    <mergeCell ref="A5:B5"/>
    <mergeCell ref="A7:B7"/>
    <mergeCell ref="A8:B8"/>
    <mergeCell ref="A10:B10"/>
    <mergeCell ref="A1:F3"/>
  </mergeCells>
  <phoneticPr fontId="6" type="noConversion"/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12</vt:i4>
      </vt:variant>
    </vt:vector>
  </HeadingPairs>
  <TitlesOfParts>
    <vt:vector size="15" baseType="lpstr">
      <vt:lpstr>Sheet1</vt:lpstr>
      <vt:lpstr>Guam Inflation Calculator By CY</vt:lpstr>
      <vt:lpstr>Guam Inflation Calculator By FY</vt:lpstr>
      <vt:lpstr>'Guam Inflation Calculator By CY'!BaseIndex</vt:lpstr>
      <vt:lpstr>BaseIndex</vt:lpstr>
      <vt:lpstr>'Guam Inflation Calculator By CY'!BaseValue</vt:lpstr>
      <vt:lpstr>BaseValue</vt:lpstr>
      <vt:lpstr>'Guam Inflation Calculator By CY'!BaseYear</vt:lpstr>
      <vt:lpstr>BaseYear</vt:lpstr>
      <vt:lpstr>'Guam Inflation Calculator By CY'!CalculationIndex</vt:lpstr>
      <vt:lpstr>CalculationIndex</vt:lpstr>
      <vt:lpstr>'Guam Inflation Calculator By CY'!CalculationYear</vt:lpstr>
      <vt:lpstr>CalculationYear</vt:lpstr>
      <vt:lpstr>'Guam Inflation Calculator By CY'!CY</vt:lpstr>
      <vt:lpstr>CY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Santos</dc:creator>
  <cp:lastModifiedBy>Matthew Santos</cp:lastModifiedBy>
  <dcterms:created xsi:type="dcterms:W3CDTF">2024-11-03T23:15:04Z</dcterms:created>
  <dcterms:modified xsi:type="dcterms:W3CDTF">2025-11-18T02:03:50Z</dcterms:modified>
</cp:coreProperties>
</file>